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461" windowWidth="10545" windowHeight="11760" tabRatio="825" activeTab="0"/>
  </bookViews>
  <sheets>
    <sheet name="Batters(2010)" sheetId="1" r:id="rId1"/>
    <sheet name="Bowlers(2010)" sheetId="2" r:id="rId2"/>
    <sheet name="Fielding(2010)" sheetId="3" r:id="rId3"/>
    <sheet name="Records" sheetId="4" state="hidden" r:id="rId4"/>
  </sheets>
  <definedNames>
    <definedName name="_xlnm.Print_Area" localSheetId="0">'Batters(2010)'!$B$2:$AA$28</definedName>
    <definedName name="_xlnm.Print_Area" localSheetId="1">'Bowlers(2010)'!$B$2:$BN$28</definedName>
    <definedName name="_xlnm.Print_Area" localSheetId="2">'Fielding(2010)'!$B$2:$Z$44</definedName>
    <definedName name="_xlnm.Print_Area" localSheetId="3">'Records'!$C$3:$I$93</definedName>
    <definedName name="_xlnm.Print_Titles" localSheetId="1">'Bowlers(2010)'!$B:$F</definedName>
  </definedNames>
  <calcPr fullCalcOnLoad="1"/>
</workbook>
</file>

<file path=xl/sharedStrings.xml><?xml version="1.0" encoding="utf-8"?>
<sst xmlns="http://schemas.openxmlformats.org/spreadsheetml/2006/main" count="592" uniqueCount="225">
  <si>
    <t>H/A</t>
  </si>
  <si>
    <t>Opponents</t>
  </si>
  <si>
    <t>Batsman</t>
  </si>
  <si>
    <t>S.Maqbool</t>
  </si>
  <si>
    <t>A</t>
  </si>
  <si>
    <t>Chiswick &amp; Latimer</t>
  </si>
  <si>
    <t>N.Berridge</t>
  </si>
  <si>
    <t>J. Mace</t>
  </si>
  <si>
    <t>A.Roome</t>
  </si>
  <si>
    <t>A.Davis</t>
  </si>
  <si>
    <t>J.Atkinson</t>
  </si>
  <si>
    <t>Date</t>
  </si>
  <si>
    <t>H</t>
  </si>
  <si>
    <t>J.Davis</t>
  </si>
  <si>
    <t>5*</t>
  </si>
  <si>
    <t>dnb</t>
  </si>
  <si>
    <t>Burnham</t>
  </si>
  <si>
    <t>150*</t>
  </si>
  <si>
    <t>Old Merchants Taylors</t>
  </si>
  <si>
    <t>20*</t>
  </si>
  <si>
    <t>Windsor</t>
  </si>
  <si>
    <t>1*</t>
  </si>
  <si>
    <t>10*</t>
  </si>
  <si>
    <t>4*</t>
  </si>
  <si>
    <t>62*</t>
  </si>
  <si>
    <t>Datchet</t>
  </si>
  <si>
    <t>31*</t>
  </si>
  <si>
    <t>M.Pettet</t>
  </si>
  <si>
    <t>2*</t>
  </si>
  <si>
    <t>39*</t>
  </si>
  <si>
    <t>Basingstoke &amp; N Hants</t>
  </si>
  <si>
    <t>Averages</t>
  </si>
  <si>
    <t>Total Runs</t>
  </si>
  <si>
    <t>Harefield</t>
  </si>
  <si>
    <t>Marlow</t>
  </si>
  <si>
    <t>0*</t>
  </si>
  <si>
    <t>Chesham</t>
  </si>
  <si>
    <t>NPL Teddington</t>
  </si>
  <si>
    <t>North Maidenhead</t>
  </si>
  <si>
    <t>Cove</t>
  </si>
  <si>
    <t>Amersham</t>
  </si>
  <si>
    <t>19*</t>
  </si>
  <si>
    <t>8*</t>
  </si>
  <si>
    <t>Overs</t>
  </si>
  <si>
    <t>Runs</t>
  </si>
  <si>
    <t>Mdns</t>
  </si>
  <si>
    <t>Wkts</t>
  </si>
  <si>
    <t>Totals</t>
  </si>
  <si>
    <t>Name</t>
  </si>
  <si>
    <t>Outfield Catches</t>
  </si>
  <si>
    <t>Wicket Keeping
Catches</t>
  </si>
  <si>
    <t>Wicket Keeping
Stumpings</t>
  </si>
  <si>
    <t>Wicket Keeping
Byes</t>
  </si>
  <si>
    <t>Batting Partnerships</t>
  </si>
  <si>
    <t>Opening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</si>
  <si>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</si>
  <si>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</si>
  <si>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</si>
  <si>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</si>
  <si>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</si>
  <si>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</si>
  <si>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</si>
  <si>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</si>
  <si>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</si>
  <si>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Best Individual</t>
  </si>
  <si>
    <t>Most 4's</t>
  </si>
  <si>
    <t>Most 6's</t>
  </si>
  <si>
    <t>Opposition</t>
  </si>
  <si>
    <t>Names</t>
  </si>
  <si>
    <t>Bowling</t>
  </si>
  <si>
    <t>Score</t>
  </si>
  <si>
    <t>Total Score</t>
  </si>
  <si>
    <t>Figures</t>
  </si>
  <si>
    <t>Wicket Keeping</t>
  </si>
  <si>
    <t>Most Stumpings</t>
  </si>
  <si>
    <t>Fielding</t>
  </si>
  <si>
    <t>S.Maqbool / C.Hollely</t>
  </si>
  <si>
    <t>S.Maqbool / N.Berridge</t>
  </si>
  <si>
    <t>J.Davis / N.Berridge</t>
  </si>
  <si>
    <t>Beaconsfield</t>
  </si>
  <si>
    <t>C.Hollely / J.Mace</t>
  </si>
  <si>
    <t>J.Mace / J.Davis</t>
  </si>
  <si>
    <t>J.Davis 8</t>
  </si>
  <si>
    <t>97*</t>
  </si>
  <si>
    <t>Highest Score</t>
  </si>
  <si>
    <t>Falkland</t>
  </si>
  <si>
    <t xml:space="preserve">C.Hollely </t>
  </si>
  <si>
    <t>Basingstoke &amp; N.Hants</t>
  </si>
  <si>
    <t>S.Maqbool 25</t>
  </si>
  <si>
    <t>J. Sutherland</t>
  </si>
  <si>
    <t>14*</t>
  </si>
  <si>
    <t>M.Farrant</t>
  </si>
  <si>
    <t>I.Sajjad</t>
  </si>
  <si>
    <t>Average per Wicket</t>
  </si>
  <si>
    <t>Average per Over</t>
  </si>
  <si>
    <t>Records for Bagshot Saturday 1st XI from 2006 to date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</si>
  <si>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</si>
  <si>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</si>
  <si>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</si>
  <si>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</si>
  <si>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</si>
  <si>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</si>
  <si>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</si>
  <si>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</si>
  <si>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</si>
  <si>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</si>
  <si>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C. Hollely</t>
  </si>
  <si>
    <t>Tring Park 2</t>
  </si>
  <si>
    <t>Kew</t>
  </si>
  <si>
    <t>Fleet</t>
  </si>
  <si>
    <t>T. Whitelock</t>
  </si>
  <si>
    <t>A. Wilson</t>
  </si>
  <si>
    <t>J. Davis</t>
  </si>
  <si>
    <t>A. Roome</t>
  </si>
  <si>
    <t>M. Pettet</t>
  </si>
  <si>
    <t>J. Atkinson</t>
  </si>
  <si>
    <t>N. Berridge</t>
  </si>
  <si>
    <t>R. Rowlett</t>
  </si>
  <si>
    <t>4 wickets in Innings</t>
  </si>
  <si>
    <t>5 wickets in Innings</t>
  </si>
  <si>
    <t>Beaconsfield (A)</t>
  </si>
  <si>
    <t>4 for 44 of 14</t>
  </si>
  <si>
    <t>4 for 58 off 13</t>
  </si>
  <si>
    <t>5 for 51 off 20</t>
  </si>
  <si>
    <t>4 for 22 of 15.5</t>
  </si>
  <si>
    <t>4 for 15 off 10</t>
  </si>
  <si>
    <t>4 for 48 off 11</t>
  </si>
  <si>
    <t>4 for 34 off 10</t>
  </si>
  <si>
    <t>5 for 53 off 19</t>
  </si>
  <si>
    <t>5 for 94 off 26</t>
  </si>
  <si>
    <t>5 for 63 off 26</t>
  </si>
  <si>
    <t>6 wickets in Innings</t>
  </si>
  <si>
    <t>6 for 75 off 24</t>
  </si>
  <si>
    <t>6 for 35 off 13</t>
  </si>
  <si>
    <t>4 for 72 off 20</t>
  </si>
  <si>
    <t>4 for 28 off 13</t>
  </si>
  <si>
    <t>4 for 21 off 13</t>
  </si>
  <si>
    <t>5 for 79 off 17</t>
  </si>
  <si>
    <t>4 for 43 off 13.3</t>
  </si>
  <si>
    <t>5 for 94 off 20</t>
  </si>
  <si>
    <t>Wokingham</t>
  </si>
  <si>
    <t>5 for 55 off 11.1</t>
  </si>
  <si>
    <t>4 for 48 off 14</t>
  </si>
  <si>
    <t>3 Catches in Innings</t>
  </si>
  <si>
    <t>8 for 20 off 11.1</t>
  </si>
  <si>
    <t>8 wickets in Innings</t>
  </si>
  <si>
    <t>N.Maidenhead</t>
  </si>
  <si>
    <t>`</t>
  </si>
  <si>
    <t>A.Timms / M.Davis</t>
  </si>
  <si>
    <t>7 wickets in Innings</t>
  </si>
  <si>
    <t>7 for 65 off 16.1</t>
  </si>
  <si>
    <t>22*</t>
  </si>
  <si>
    <t>5 for 52 off 19</t>
  </si>
  <si>
    <t>4 for 41 off 13</t>
  </si>
  <si>
    <t>Chiswick &amp; Latymer</t>
  </si>
  <si>
    <t>Eversley</t>
  </si>
  <si>
    <t>Cove 2</t>
  </si>
  <si>
    <t>13*</t>
  </si>
  <si>
    <t>J.Sutherland</t>
  </si>
  <si>
    <t>J. Sutherland / M. Pettet</t>
  </si>
  <si>
    <t>J. Grinstead</t>
  </si>
  <si>
    <t>P. Rowley</t>
  </si>
  <si>
    <t>51*</t>
  </si>
  <si>
    <t>Finchampstead 2nd's</t>
  </si>
  <si>
    <t>9 for 71 off 22</t>
  </si>
  <si>
    <t>9 wickets in Innings</t>
  </si>
  <si>
    <t>Finchampstead 2's</t>
  </si>
  <si>
    <t>5 for 85 off 26</t>
  </si>
  <si>
    <t>R</t>
  </si>
  <si>
    <t>I</t>
  </si>
  <si>
    <t>N</t>
  </si>
  <si>
    <t>E</t>
  </si>
  <si>
    <t>D</t>
  </si>
  <si>
    <t>O</t>
  </si>
  <si>
    <t>M. Davis</t>
  </si>
  <si>
    <t>11:</t>
  </si>
  <si>
    <t>12:</t>
  </si>
  <si>
    <t>P. Rowley / J. Atkinson</t>
  </si>
  <si>
    <t>8 for 83 off 20</t>
  </si>
  <si>
    <t>J. Balcombe</t>
  </si>
  <si>
    <t>13:</t>
  </si>
  <si>
    <t>N. Berridge / A. Roome</t>
  </si>
  <si>
    <t>A. Roome / M. Pettet</t>
  </si>
  <si>
    <t>Catches in Innings</t>
  </si>
  <si>
    <t>J. Skilton</t>
  </si>
  <si>
    <t>J.Davis / J. Sutherland</t>
  </si>
  <si>
    <t>N. Berridge 8</t>
  </si>
  <si>
    <t>4 for 39 off 22</t>
  </si>
  <si>
    <t>5 for 52 off 21.4</t>
  </si>
  <si>
    <t>6 for 28 off 10.2</t>
  </si>
  <si>
    <t>Cove 2nds</t>
  </si>
  <si>
    <t>4 for 40 off 12</t>
  </si>
  <si>
    <t>Theale &amp; Tilehurst</t>
  </si>
  <si>
    <t>Newbury</t>
  </si>
  <si>
    <t>Yateley</t>
  </si>
  <si>
    <t>Aldershot</t>
  </si>
  <si>
    <t>Gerrards Cross 2</t>
  </si>
  <si>
    <t>Hillingdon Manor</t>
  </si>
  <si>
    <t>Burnham 2</t>
  </si>
  <si>
    <t>29*</t>
  </si>
  <si>
    <t>57*</t>
  </si>
  <si>
    <t>42*</t>
  </si>
  <si>
    <t>30*</t>
  </si>
  <si>
    <t>G. Packer</t>
  </si>
  <si>
    <t>J. Grinsted</t>
  </si>
  <si>
    <t>6 for 22 off 11.2</t>
  </si>
  <si>
    <t>4 Catches in Innings</t>
  </si>
  <si>
    <t>21*</t>
  </si>
  <si>
    <t>4 for 47 off 21</t>
  </si>
  <si>
    <t>Gerrards Cross</t>
  </si>
  <si>
    <t>4 for 51 off 17</t>
  </si>
  <si>
    <t>4 for 52 off 15</t>
  </si>
  <si>
    <t>54*</t>
  </si>
  <si>
    <t>S. Lynn</t>
  </si>
  <si>
    <t>E. Rawle</t>
  </si>
  <si>
    <t>O. Reed</t>
  </si>
  <si>
    <t>Burnham 2's</t>
  </si>
  <si>
    <t>6 for 78 off 19.2</t>
  </si>
  <si>
    <t>4 for 58 off 16</t>
  </si>
  <si>
    <t>5 for 51 off 23</t>
  </si>
  <si>
    <t>5 for 59 off 15</t>
  </si>
  <si>
    <t>5 for 38 off 17</t>
  </si>
  <si>
    <t>5 for 57 off 18.2</t>
  </si>
  <si>
    <t>B</t>
  </si>
  <si>
    <t>R.Rowlett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</si>
</sst>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textRotation="90"/>
    </xf>
    <xf numFmtId="14" fontId="0" fillId="34" borderId="10" xfId="0" applyNumberFormat="1" applyFill="1" applyBorder="1" applyAlignment="1">
      <alignment textRotation="9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textRotation="90"/>
    </xf>
    <xf numFmtId="0" fontId="0" fillId="34" borderId="11" xfId="0" applyFill="1" applyBorder="1" applyAlignment="1">
      <alignment textRotation="90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 textRotation="90"/>
    </xf>
    <xf numFmtId="0" fontId="0" fillId="34" borderId="0" xfId="0" applyFill="1" applyBorder="1" applyAlignment="1">
      <alignment textRotation="90"/>
    </xf>
    <xf numFmtId="0" fontId="0" fillId="34" borderId="18" xfId="0" applyFill="1" applyBorder="1" applyAlignment="1">
      <alignment textRotation="90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16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 textRotation="90" wrapText="1"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49" fontId="0" fillId="34" borderId="10" xfId="0" applyNumberForma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49" fontId="0" fillId="34" borderId="22" xfId="0" applyNumberFormat="1" applyFill="1" applyBorder="1" applyAlignment="1">
      <alignment vertical="center" wrapText="1"/>
    </xf>
    <xf numFmtId="49" fontId="0" fillId="34" borderId="13" xfId="0" applyNumberFormat="1" applyFill="1" applyBorder="1" applyAlignment="1">
      <alignment vertical="center" wrapText="1"/>
    </xf>
    <xf numFmtId="49" fontId="0" fillId="34" borderId="23" xfId="0" applyNumberFormat="1" applyFill="1" applyBorder="1" applyAlignment="1">
      <alignment vertical="center" wrapText="1"/>
    </xf>
    <xf numFmtId="49" fontId="0" fillId="34" borderId="2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8"/>
  <sheetViews>
    <sheetView showGridLines="0" tabSelected="1" zoomScalePageLayoutView="0" workbookViewId="0" topLeftCell="A3">
      <pane xSplit="5" ySplit="3" topLeftCell="F6" activePane="bottomRight" state="frozen"/>
      <selection pane="topLeft" activeCell="A3" sqref="A3"/>
      <selection pane="topRight" activeCell="F3" sqref="F3"/>
      <selection pane="bottomLeft" activeCell="A6" sqref="A6"/>
      <selection pane="bottomRight" activeCell="AC12" sqref="AC12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3.421875" style="1" bestFit="1" customWidth="1"/>
    <col min="4" max="4" width="12.421875" style="1" bestFit="1" customWidth="1"/>
    <col min="5" max="5" width="3.28125" style="1" bestFit="1" customWidth="1"/>
    <col min="6" max="6" width="4.140625" style="1" bestFit="1" customWidth="1"/>
    <col min="7" max="7" width="4.57421875" style="1" bestFit="1" customWidth="1"/>
    <col min="8" max="8" width="4.28125" style="1" bestFit="1" customWidth="1"/>
    <col min="9" max="10" width="4.57421875" style="1" bestFit="1" customWidth="1"/>
    <col min="11" max="13" width="4.140625" style="1" bestFit="1" customWidth="1"/>
    <col min="14" max="14" width="4.57421875" style="1" bestFit="1" customWidth="1"/>
    <col min="15" max="16" width="4.140625" style="1" bestFit="1" customWidth="1"/>
    <col min="17" max="19" width="4.57421875" style="1" bestFit="1" customWidth="1"/>
    <col min="20" max="20" width="5.140625" style="1" bestFit="1" customWidth="1"/>
    <col min="21" max="22" width="4.421875" style="1" bestFit="1" customWidth="1"/>
    <col min="23" max="23" width="5.140625" style="1" bestFit="1" customWidth="1"/>
    <col min="24" max="24" width="3.421875" style="1" customWidth="1"/>
    <col min="25" max="25" width="5.140625" style="1" bestFit="1" customWidth="1"/>
    <col min="26" max="26" width="6.00390625" style="1" customWidth="1"/>
    <col min="27" max="27" width="2.7109375" style="1" customWidth="1"/>
    <col min="28" max="16384" width="9.140625" style="1" customWidth="1"/>
  </cols>
  <sheetData>
    <row r="1" ht="13.5" thickBot="1"/>
    <row r="2" spans="2:27" ht="13.5" thickTop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2:27" ht="12.75">
      <c r="B3" s="14"/>
      <c r="C3" s="9"/>
      <c r="D3" s="9"/>
      <c r="E3" s="9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>
        <v>13</v>
      </c>
      <c r="S3" s="9">
        <v>14</v>
      </c>
      <c r="T3" s="9">
        <v>15</v>
      </c>
      <c r="U3" s="9">
        <v>16</v>
      </c>
      <c r="V3" s="9">
        <v>17</v>
      </c>
      <c r="W3" s="9">
        <v>18</v>
      </c>
      <c r="X3" s="9"/>
      <c r="Y3" s="9"/>
      <c r="Z3" s="9"/>
      <c r="AA3" s="15"/>
    </row>
    <row r="4" spans="2:27" s="2" customFormat="1" ht="59.25" customHeight="1">
      <c r="B4" s="16"/>
      <c r="C4" s="17"/>
      <c r="D4" s="17"/>
      <c r="E4" s="17" t="s">
        <v>11</v>
      </c>
      <c r="F4" s="3">
        <v>39941</v>
      </c>
      <c r="G4" s="3">
        <v>39948</v>
      </c>
      <c r="H4" s="3">
        <v>39955</v>
      </c>
      <c r="I4" s="3">
        <v>39962</v>
      </c>
      <c r="J4" s="3">
        <v>39969</v>
      </c>
      <c r="K4" s="3">
        <v>39976</v>
      </c>
      <c r="L4" s="3">
        <v>39983</v>
      </c>
      <c r="M4" s="3">
        <v>39990</v>
      </c>
      <c r="N4" s="3">
        <v>39997</v>
      </c>
      <c r="O4" s="3">
        <v>40004</v>
      </c>
      <c r="P4" s="3">
        <v>40011</v>
      </c>
      <c r="Q4" s="3">
        <v>40018</v>
      </c>
      <c r="R4" s="3">
        <v>40025</v>
      </c>
      <c r="S4" s="3">
        <v>40032</v>
      </c>
      <c r="T4" s="3">
        <v>40039</v>
      </c>
      <c r="U4" s="3">
        <v>40046</v>
      </c>
      <c r="V4" s="3">
        <v>40053</v>
      </c>
      <c r="W4" s="3">
        <v>40060</v>
      </c>
      <c r="X4" s="17"/>
      <c r="Y4" s="17"/>
      <c r="Z4" s="17"/>
      <c r="AA4" s="18"/>
    </row>
    <row r="5" spans="2:27" ht="18">
      <c r="B5" s="14"/>
      <c r="C5" s="9"/>
      <c r="D5" s="9"/>
      <c r="E5" s="17" t="s">
        <v>0</v>
      </c>
      <c r="F5" s="4" t="s">
        <v>4</v>
      </c>
      <c r="G5" s="4" t="s">
        <v>12</v>
      </c>
      <c r="H5" s="4" t="s">
        <v>12</v>
      </c>
      <c r="I5" s="4" t="s">
        <v>4</v>
      </c>
      <c r="J5" s="4" t="s">
        <v>12</v>
      </c>
      <c r="K5" s="4" t="s">
        <v>4</v>
      </c>
      <c r="L5" s="4" t="s">
        <v>12</v>
      </c>
      <c r="M5" s="4" t="s">
        <v>4</v>
      </c>
      <c r="N5" s="4" t="s">
        <v>12</v>
      </c>
      <c r="O5" s="4" t="s">
        <v>12</v>
      </c>
      <c r="P5" s="4" t="s">
        <v>4</v>
      </c>
      <c r="Q5" s="4" t="s">
        <v>4</v>
      </c>
      <c r="R5" s="4" t="s">
        <v>12</v>
      </c>
      <c r="S5" s="4" t="s">
        <v>4</v>
      </c>
      <c r="T5" s="4" t="s">
        <v>12</v>
      </c>
      <c r="U5" s="4" t="s">
        <v>4</v>
      </c>
      <c r="V5" s="4" t="s">
        <v>12</v>
      </c>
      <c r="W5" s="4" t="s">
        <v>4</v>
      </c>
      <c r="X5" s="9"/>
      <c r="Y5" s="9"/>
      <c r="Z5" s="9"/>
      <c r="AA5" s="15"/>
    </row>
    <row r="6" spans="2:27" s="2" customFormat="1" ht="91.5" customHeight="1">
      <c r="B6" s="16"/>
      <c r="C6" s="17"/>
      <c r="D6" s="17"/>
      <c r="E6" s="17" t="s">
        <v>1</v>
      </c>
      <c r="F6" s="5" t="s">
        <v>192</v>
      </c>
      <c r="G6" s="5" t="s">
        <v>193</v>
      </c>
      <c r="H6" s="5" t="s">
        <v>154</v>
      </c>
      <c r="I6" s="5" t="s">
        <v>194</v>
      </c>
      <c r="J6" s="5" t="s">
        <v>195</v>
      </c>
      <c r="K6" s="5" t="s">
        <v>156</v>
      </c>
      <c r="L6" s="5" t="s">
        <v>196</v>
      </c>
      <c r="M6" s="5" t="s">
        <v>197</v>
      </c>
      <c r="N6" s="5" t="s">
        <v>198</v>
      </c>
      <c r="O6" s="5" t="s">
        <v>192</v>
      </c>
      <c r="P6" s="5" t="s">
        <v>193</v>
      </c>
      <c r="Q6" s="5" t="s">
        <v>154</v>
      </c>
      <c r="R6" s="5" t="s">
        <v>194</v>
      </c>
      <c r="S6" s="5" t="s">
        <v>195</v>
      </c>
      <c r="T6" s="5" t="s">
        <v>156</v>
      </c>
      <c r="U6" s="5" t="s">
        <v>196</v>
      </c>
      <c r="V6" s="5" t="s">
        <v>197</v>
      </c>
      <c r="W6" s="5" t="s">
        <v>198</v>
      </c>
      <c r="X6" s="17"/>
      <c r="Y6" s="6" t="s">
        <v>32</v>
      </c>
      <c r="Z6" s="5" t="s">
        <v>31</v>
      </c>
      <c r="AA6" s="18"/>
    </row>
    <row r="7" spans="2:27" ht="12.75">
      <c r="B7" s="14"/>
      <c r="C7" s="9"/>
      <c r="D7" s="7" t="s">
        <v>2</v>
      </c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8"/>
      <c r="Z7" s="8"/>
      <c r="AA7" s="15"/>
    </row>
    <row r="8" spans="2:27" ht="15" customHeight="1">
      <c r="B8" s="14"/>
      <c r="C8" s="4">
        <v>1</v>
      </c>
      <c r="D8" s="4" t="s">
        <v>106</v>
      </c>
      <c r="E8" s="9"/>
      <c r="F8" s="27">
        <v>3</v>
      </c>
      <c r="G8" s="27"/>
      <c r="H8" s="27" t="s">
        <v>201</v>
      </c>
      <c r="I8" s="27"/>
      <c r="J8" s="34"/>
      <c r="K8" s="27">
        <v>29</v>
      </c>
      <c r="L8" s="27"/>
      <c r="M8" s="27">
        <v>27</v>
      </c>
      <c r="N8" s="27">
        <v>35</v>
      </c>
      <c r="O8" s="27">
        <v>17</v>
      </c>
      <c r="P8" s="27">
        <v>2</v>
      </c>
      <c r="Q8" s="27"/>
      <c r="R8" s="27"/>
      <c r="S8" s="27">
        <v>2</v>
      </c>
      <c r="T8" s="54" t="s">
        <v>4</v>
      </c>
      <c r="U8" s="27">
        <v>15</v>
      </c>
      <c r="V8" s="27"/>
      <c r="W8" s="27">
        <v>28</v>
      </c>
      <c r="X8" s="9"/>
      <c r="Y8" s="32">
        <f>3+42+29+27+35+17+2+2+15+28</f>
        <v>200</v>
      </c>
      <c r="Z8" s="33">
        <f>Y8/9</f>
        <v>22.22222222222222</v>
      </c>
      <c r="AA8" s="15">
        <v>10</v>
      </c>
    </row>
    <row r="9" spans="2:27" ht="15" customHeight="1">
      <c r="B9" s="14"/>
      <c r="C9" s="4">
        <v>2</v>
      </c>
      <c r="D9" s="4" t="s">
        <v>117</v>
      </c>
      <c r="E9" s="9"/>
      <c r="F9" s="27">
        <v>50</v>
      </c>
      <c r="G9" s="27"/>
      <c r="H9" s="27"/>
      <c r="I9" s="27"/>
      <c r="J9" s="34"/>
      <c r="K9" s="27"/>
      <c r="L9" s="27"/>
      <c r="M9" s="27">
        <v>4</v>
      </c>
      <c r="N9" s="27"/>
      <c r="O9" s="27">
        <v>95</v>
      </c>
      <c r="P9" s="27">
        <v>13</v>
      </c>
      <c r="Q9" s="27">
        <v>34</v>
      </c>
      <c r="R9" s="27">
        <v>16</v>
      </c>
      <c r="S9" s="27"/>
      <c r="T9" s="56" t="s">
        <v>223</v>
      </c>
      <c r="U9" s="27">
        <v>4</v>
      </c>
      <c r="V9" s="27" t="s">
        <v>24</v>
      </c>
      <c r="W9" s="27">
        <v>48</v>
      </c>
      <c r="X9" s="9"/>
      <c r="Y9" s="32">
        <f>50+4+95+13+34+16+4+62+48</f>
        <v>326</v>
      </c>
      <c r="Z9" s="61">
        <f>Y9/8</f>
        <v>40.75</v>
      </c>
      <c r="AA9" s="15">
        <v>10</v>
      </c>
    </row>
    <row r="10" spans="2:27" ht="15" customHeight="1">
      <c r="B10" s="14"/>
      <c r="C10" s="4">
        <v>3</v>
      </c>
      <c r="D10" s="4" t="s">
        <v>111</v>
      </c>
      <c r="E10" s="9"/>
      <c r="F10" s="27">
        <v>39</v>
      </c>
      <c r="G10" s="27" t="s">
        <v>14</v>
      </c>
      <c r="H10" s="27" t="s">
        <v>202</v>
      </c>
      <c r="I10" s="27">
        <v>9</v>
      </c>
      <c r="J10" s="34">
        <v>0</v>
      </c>
      <c r="K10" s="27">
        <v>53</v>
      </c>
      <c r="L10" s="27">
        <v>18</v>
      </c>
      <c r="M10" s="27">
        <v>7</v>
      </c>
      <c r="N10" s="27">
        <v>26</v>
      </c>
      <c r="O10" s="27">
        <v>13</v>
      </c>
      <c r="P10" s="27"/>
      <c r="Q10" s="27" t="s">
        <v>15</v>
      </c>
      <c r="R10" s="27"/>
      <c r="S10" s="27">
        <v>0</v>
      </c>
      <c r="T10" s="56" t="s">
        <v>4</v>
      </c>
      <c r="U10" s="27">
        <v>6</v>
      </c>
      <c r="V10" s="27">
        <v>5</v>
      </c>
      <c r="W10" s="27">
        <v>4</v>
      </c>
      <c r="X10" s="9"/>
      <c r="Y10" s="32">
        <f>39+5+30+9+53+18+7+26+13+6+5+4</f>
        <v>215</v>
      </c>
      <c r="Z10" s="33">
        <f>Y10/12</f>
        <v>17.916666666666668</v>
      </c>
      <c r="AA10" s="15">
        <v>16</v>
      </c>
    </row>
    <row r="11" spans="2:27" ht="15" customHeight="1">
      <c r="B11" s="14"/>
      <c r="C11" s="4">
        <v>4</v>
      </c>
      <c r="D11" s="4" t="s">
        <v>110</v>
      </c>
      <c r="E11" s="9"/>
      <c r="F11" s="27" t="s">
        <v>199</v>
      </c>
      <c r="G11" s="27" t="s">
        <v>200</v>
      </c>
      <c r="H11" s="27"/>
      <c r="I11" s="27">
        <v>39</v>
      </c>
      <c r="J11" s="34">
        <v>0</v>
      </c>
      <c r="K11" s="27"/>
      <c r="L11" s="27"/>
      <c r="M11" s="27"/>
      <c r="N11" s="27"/>
      <c r="O11" s="27"/>
      <c r="P11" s="27"/>
      <c r="Q11" s="27">
        <v>42</v>
      </c>
      <c r="R11" s="27">
        <v>44</v>
      </c>
      <c r="S11" s="27" t="s">
        <v>24</v>
      </c>
      <c r="T11" s="56" t="s">
        <v>170</v>
      </c>
      <c r="U11" s="27">
        <v>17</v>
      </c>
      <c r="V11" s="27"/>
      <c r="W11" s="27">
        <v>5</v>
      </c>
      <c r="X11" s="9"/>
      <c r="Y11" s="32">
        <f>29+57+39+0+42+44+62+17+5</f>
        <v>295</v>
      </c>
      <c r="Z11" s="60">
        <f>Y11/6</f>
        <v>49.166666666666664</v>
      </c>
      <c r="AA11" s="15">
        <v>10</v>
      </c>
    </row>
    <row r="12" spans="2:27" ht="15" customHeight="1">
      <c r="B12" s="14"/>
      <c r="C12" s="4">
        <v>5</v>
      </c>
      <c r="D12" s="4" t="s">
        <v>13</v>
      </c>
      <c r="E12" s="9"/>
      <c r="F12" s="27">
        <v>2</v>
      </c>
      <c r="G12" s="27" t="s">
        <v>15</v>
      </c>
      <c r="H12" s="27" t="s">
        <v>15</v>
      </c>
      <c r="I12" s="27">
        <v>2</v>
      </c>
      <c r="J12" s="34">
        <v>16</v>
      </c>
      <c r="K12" s="27">
        <v>8</v>
      </c>
      <c r="L12" s="27" t="s">
        <v>162</v>
      </c>
      <c r="M12" s="27">
        <v>10</v>
      </c>
      <c r="N12" s="27" t="s">
        <v>212</v>
      </c>
      <c r="O12" s="27">
        <v>27</v>
      </c>
      <c r="P12" s="27">
        <v>78</v>
      </c>
      <c r="Q12" s="27" t="s">
        <v>42</v>
      </c>
      <c r="R12" s="27" t="s">
        <v>41</v>
      </c>
      <c r="S12" s="27">
        <v>15</v>
      </c>
      <c r="T12" s="56" t="s">
        <v>172</v>
      </c>
      <c r="U12" s="27">
        <v>24</v>
      </c>
      <c r="V12" s="27">
        <v>23</v>
      </c>
      <c r="W12" s="27">
        <v>50</v>
      </c>
      <c r="X12" s="9"/>
      <c r="Y12" s="32">
        <f>2+2+16+8+51+10+54+27+78+8+19+15+24+23+50</f>
        <v>387</v>
      </c>
      <c r="Z12" s="62">
        <f>Y12/11</f>
        <v>35.18181818181818</v>
      </c>
      <c r="AA12" s="15">
        <v>18</v>
      </c>
    </row>
    <row r="13" spans="2:27" ht="15" customHeight="1">
      <c r="B13" s="14"/>
      <c r="C13" s="4">
        <v>6</v>
      </c>
      <c r="D13" s="4" t="s">
        <v>113</v>
      </c>
      <c r="E13" s="9"/>
      <c r="F13" s="27" t="s">
        <v>157</v>
      </c>
      <c r="G13" s="27" t="s">
        <v>15</v>
      </c>
      <c r="H13" s="27" t="s">
        <v>15</v>
      </c>
      <c r="I13" s="27"/>
      <c r="J13" s="34" t="s">
        <v>90</v>
      </c>
      <c r="K13" s="27">
        <v>4</v>
      </c>
      <c r="L13" s="27">
        <v>0</v>
      </c>
      <c r="M13" s="27"/>
      <c r="N13" s="27" t="s">
        <v>151</v>
      </c>
      <c r="O13" s="27">
        <v>17</v>
      </c>
      <c r="P13" s="27"/>
      <c r="Q13" s="27"/>
      <c r="R13" s="27" t="s">
        <v>15</v>
      </c>
      <c r="S13" s="27" t="s">
        <v>15</v>
      </c>
      <c r="T13" s="56" t="s">
        <v>173</v>
      </c>
      <c r="U13" s="27">
        <v>8</v>
      </c>
      <c r="V13" s="27"/>
      <c r="W13" s="27" t="s">
        <v>28</v>
      </c>
      <c r="X13" s="9"/>
      <c r="Y13" s="32">
        <f>13+14+4+0+22+17+8+2</f>
        <v>80</v>
      </c>
      <c r="Z13" s="33">
        <f>Y13/4</f>
        <v>20</v>
      </c>
      <c r="AA13" s="15">
        <v>13</v>
      </c>
    </row>
    <row r="14" spans="2:27" ht="15" customHeight="1">
      <c r="B14" s="14"/>
      <c r="C14" s="4">
        <v>7</v>
      </c>
      <c r="D14" s="4" t="s">
        <v>174</v>
      </c>
      <c r="E14" s="9"/>
      <c r="F14" s="27" t="s">
        <v>15</v>
      </c>
      <c r="G14" s="27"/>
      <c r="H14" s="27" t="s">
        <v>15</v>
      </c>
      <c r="I14" s="27"/>
      <c r="J14" s="34"/>
      <c r="K14" s="27"/>
      <c r="L14" s="27">
        <v>39</v>
      </c>
      <c r="M14" s="27"/>
      <c r="N14" s="27"/>
      <c r="O14" s="27"/>
      <c r="P14" s="27"/>
      <c r="Q14" s="27"/>
      <c r="R14" s="27">
        <v>29</v>
      </c>
      <c r="S14" s="27"/>
      <c r="T14" s="54" t="s">
        <v>170</v>
      </c>
      <c r="U14" s="27"/>
      <c r="V14" s="27"/>
      <c r="W14" s="27"/>
      <c r="X14" s="9"/>
      <c r="Y14" s="32">
        <f>39+29</f>
        <v>68</v>
      </c>
      <c r="Z14" s="33">
        <f>Y14/2</f>
        <v>34</v>
      </c>
      <c r="AA14" s="15">
        <v>4</v>
      </c>
    </row>
    <row r="15" spans="2:27" ht="15" customHeight="1">
      <c r="B15" s="14"/>
      <c r="C15" s="4">
        <v>8</v>
      </c>
      <c r="D15" s="4" t="s">
        <v>89</v>
      </c>
      <c r="E15" s="9"/>
      <c r="F15" s="27" t="s">
        <v>15</v>
      </c>
      <c r="G15" s="27" t="s">
        <v>15</v>
      </c>
      <c r="H15" s="27" t="s">
        <v>15</v>
      </c>
      <c r="I15" s="27">
        <v>7</v>
      </c>
      <c r="J15" s="34" t="s">
        <v>15</v>
      </c>
      <c r="K15" s="27" t="s">
        <v>42</v>
      </c>
      <c r="L15" s="27" t="s">
        <v>15</v>
      </c>
      <c r="M15" s="27">
        <v>9</v>
      </c>
      <c r="N15" s="27">
        <v>5</v>
      </c>
      <c r="O15" s="27">
        <v>0</v>
      </c>
      <c r="P15" s="27">
        <v>19</v>
      </c>
      <c r="Q15" s="27" t="s">
        <v>15</v>
      </c>
      <c r="R15" s="27" t="s">
        <v>15</v>
      </c>
      <c r="S15" s="27" t="s">
        <v>15</v>
      </c>
      <c r="T15" s="56" t="s">
        <v>171</v>
      </c>
      <c r="U15" s="27">
        <v>9</v>
      </c>
      <c r="V15" s="27">
        <v>17</v>
      </c>
      <c r="W15" s="27">
        <v>2</v>
      </c>
      <c r="X15" s="9"/>
      <c r="Y15" s="32">
        <f>7+8+9+5+0+19+9+17+2</f>
        <v>76</v>
      </c>
      <c r="Z15" s="33">
        <f>Y15/8</f>
        <v>9.5</v>
      </c>
      <c r="AA15" s="15">
        <v>18</v>
      </c>
    </row>
    <row r="16" spans="2:27" ht="15" customHeight="1">
      <c r="B16" s="14"/>
      <c r="C16" s="4">
        <v>9</v>
      </c>
      <c r="D16" s="4" t="s">
        <v>114</v>
      </c>
      <c r="E16" s="9"/>
      <c r="F16" s="27" t="s">
        <v>15</v>
      </c>
      <c r="G16" s="27" t="s">
        <v>15</v>
      </c>
      <c r="H16" s="27" t="s">
        <v>15</v>
      </c>
      <c r="I16" s="27"/>
      <c r="J16" s="34" t="s">
        <v>15</v>
      </c>
      <c r="K16" s="27" t="s">
        <v>15</v>
      </c>
      <c r="L16" s="27" t="s">
        <v>15</v>
      </c>
      <c r="M16" s="27">
        <v>8</v>
      </c>
      <c r="N16" s="27"/>
      <c r="O16" s="27" t="s">
        <v>21</v>
      </c>
      <c r="P16" s="27">
        <v>0</v>
      </c>
      <c r="Q16" s="27" t="s">
        <v>15</v>
      </c>
      <c r="R16" s="27" t="s">
        <v>15</v>
      </c>
      <c r="S16" s="27" t="s">
        <v>15</v>
      </c>
      <c r="T16" s="56" t="s">
        <v>172</v>
      </c>
      <c r="U16" s="27"/>
      <c r="V16" s="27" t="s">
        <v>15</v>
      </c>
      <c r="W16" s="27">
        <v>3</v>
      </c>
      <c r="X16" s="9"/>
      <c r="Y16" s="32">
        <f>8+1+3</f>
        <v>12</v>
      </c>
      <c r="Z16" s="33">
        <f>Y16/3</f>
        <v>4</v>
      </c>
      <c r="AA16" s="15">
        <v>15</v>
      </c>
    </row>
    <row r="17" spans="2:27" ht="15" customHeight="1">
      <c r="B17" s="14"/>
      <c r="C17" s="4">
        <v>10</v>
      </c>
      <c r="D17" s="4" t="s">
        <v>161</v>
      </c>
      <c r="E17" s="9"/>
      <c r="F17" s="27" t="s">
        <v>15</v>
      </c>
      <c r="G17" s="27" t="s">
        <v>15</v>
      </c>
      <c r="H17" s="27" t="s">
        <v>15</v>
      </c>
      <c r="I17" s="27">
        <v>16</v>
      </c>
      <c r="J17" s="34"/>
      <c r="K17" s="27"/>
      <c r="L17" s="27"/>
      <c r="M17" s="27">
        <v>5</v>
      </c>
      <c r="N17" s="27"/>
      <c r="O17" s="27"/>
      <c r="P17" s="27"/>
      <c r="Q17" s="27"/>
      <c r="R17" s="27"/>
      <c r="S17" s="27"/>
      <c r="T17" s="54"/>
      <c r="U17" s="27" t="s">
        <v>35</v>
      </c>
      <c r="V17" s="27"/>
      <c r="W17" s="27"/>
      <c r="X17" s="9"/>
      <c r="Y17" s="32">
        <v>21</v>
      </c>
      <c r="Z17" s="33">
        <f>Y17/2</f>
        <v>10.5</v>
      </c>
      <c r="AA17" s="15">
        <v>6</v>
      </c>
    </row>
    <row r="18" spans="2:27" ht="15" customHeight="1">
      <c r="B18" s="14"/>
      <c r="C18" s="4">
        <v>11</v>
      </c>
      <c r="D18" s="4" t="s">
        <v>115</v>
      </c>
      <c r="E18" s="9"/>
      <c r="F18" s="27" t="s">
        <v>15</v>
      </c>
      <c r="G18" s="27" t="s">
        <v>15</v>
      </c>
      <c r="H18" s="27" t="s">
        <v>15</v>
      </c>
      <c r="I18" s="27">
        <v>2</v>
      </c>
      <c r="J18" s="34" t="s">
        <v>15</v>
      </c>
      <c r="K18" s="27" t="s">
        <v>15</v>
      </c>
      <c r="L18" s="27" t="s">
        <v>15</v>
      </c>
      <c r="M18" s="27" t="s">
        <v>23</v>
      </c>
      <c r="N18" s="27" t="s">
        <v>15</v>
      </c>
      <c r="O18" s="27" t="s">
        <v>15</v>
      </c>
      <c r="P18" s="27" t="s">
        <v>35</v>
      </c>
      <c r="Q18" s="27" t="s">
        <v>15</v>
      </c>
      <c r="R18" s="27" t="s">
        <v>15</v>
      </c>
      <c r="S18" s="27" t="s">
        <v>15</v>
      </c>
      <c r="T18" s="56" t="s">
        <v>168</v>
      </c>
      <c r="U18" s="27"/>
      <c r="V18" s="27" t="s">
        <v>15</v>
      </c>
      <c r="W18" s="27" t="s">
        <v>14</v>
      </c>
      <c r="X18" s="9"/>
      <c r="Y18" s="32">
        <v>11</v>
      </c>
      <c r="Z18" s="33">
        <f>Y18/1</f>
        <v>11</v>
      </c>
      <c r="AA18" s="15">
        <v>17</v>
      </c>
    </row>
    <row r="19" spans="2:27" ht="15" customHeight="1">
      <c r="B19" s="14"/>
      <c r="C19" s="4">
        <v>12</v>
      </c>
      <c r="D19" s="4" t="s">
        <v>160</v>
      </c>
      <c r="E19" s="9"/>
      <c r="F19" s="27"/>
      <c r="G19" s="27">
        <v>52</v>
      </c>
      <c r="H19" s="27">
        <v>49</v>
      </c>
      <c r="I19" s="27">
        <v>30</v>
      </c>
      <c r="J19" s="34">
        <v>1</v>
      </c>
      <c r="K19" s="27">
        <v>8</v>
      </c>
      <c r="L19" s="27">
        <v>0</v>
      </c>
      <c r="M19" s="27">
        <v>0</v>
      </c>
      <c r="N19" s="27">
        <v>30</v>
      </c>
      <c r="O19" s="27"/>
      <c r="P19" s="27">
        <v>13</v>
      </c>
      <c r="Q19" s="27">
        <v>4</v>
      </c>
      <c r="R19" s="27" t="s">
        <v>15</v>
      </c>
      <c r="S19" s="27" t="s">
        <v>15</v>
      </c>
      <c r="T19" s="56" t="s">
        <v>4</v>
      </c>
      <c r="U19" s="27">
        <v>0</v>
      </c>
      <c r="V19" s="27">
        <v>26</v>
      </c>
      <c r="W19" s="27">
        <v>2</v>
      </c>
      <c r="X19" s="9"/>
      <c r="Y19" s="32">
        <f>52+49+30+18+0+0+30+13+40+26+2</f>
        <v>260</v>
      </c>
      <c r="Z19" s="33">
        <f>Y19/12</f>
        <v>21.666666666666668</v>
      </c>
      <c r="AA19" s="15">
        <v>16</v>
      </c>
    </row>
    <row r="20" spans="2:27" ht="15" customHeight="1">
      <c r="B20" s="14"/>
      <c r="C20" s="4">
        <v>13</v>
      </c>
      <c r="D20" s="4" t="s">
        <v>116</v>
      </c>
      <c r="E20" s="9"/>
      <c r="F20" s="27"/>
      <c r="G20" s="27" t="s">
        <v>15</v>
      </c>
      <c r="H20" s="27" t="s">
        <v>15</v>
      </c>
      <c r="I20" s="27">
        <v>2</v>
      </c>
      <c r="J20" s="34">
        <v>36</v>
      </c>
      <c r="K20" s="27">
        <v>49</v>
      </c>
      <c r="L20" s="27">
        <v>45</v>
      </c>
      <c r="M20" s="27">
        <v>20</v>
      </c>
      <c r="N20" s="27">
        <v>16</v>
      </c>
      <c r="O20" s="27"/>
      <c r="P20" s="27">
        <v>7</v>
      </c>
      <c r="Q20" s="27" t="s">
        <v>29</v>
      </c>
      <c r="R20" s="27" t="s">
        <v>41</v>
      </c>
      <c r="S20" s="27">
        <v>10</v>
      </c>
      <c r="T20" s="56" t="s">
        <v>169</v>
      </c>
      <c r="U20" s="27">
        <v>4</v>
      </c>
      <c r="V20" s="27">
        <v>0</v>
      </c>
      <c r="W20" s="27">
        <v>35</v>
      </c>
      <c r="X20" s="9"/>
      <c r="Y20" s="32">
        <f>2+36+49+45+20+16+7+39+19+10+4+0+35</f>
        <v>282</v>
      </c>
      <c r="Z20" s="33">
        <f>Y20/11</f>
        <v>25.636363636363637</v>
      </c>
      <c r="AA20" s="15">
        <v>16</v>
      </c>
    </row>
    <row r="21" spans="2:27" ht="15" customHeight="1">
      <c r="B21" s="14"/>
      <c r="C21" s="4">
        <v>14</v>
      </c>
      <c r="D21" s="4" t="s">
        <v>179</v>
      </c>
      <c r="E21" s="9"/>
      <c r="F21" s="27"/>
      <c r="G21" s="27" t="s">
        <v>15</v>
      </c>
      <c r="H21" s="27"/>
      <c r="I21" s="27"/>
      <c r="J21" s="34"/>
      <c r="K21" s="27"/>
      <c r="L21" s="27"/>
      <c r="M21" s="27"/>
      <c r="N21" s="27" t="s">
        <v>15</v>
      </c>
      <c r="O21" s="27" t="s">
        <v>22</v>
      </c>
      <c r="P21" s="27"/>
      <c r="Q21" s="27"/>
      <c r="R21" s="27"/>
      <c r="S21" s="27"/>
      <c r="T21" s="54" t="s">
        <v>170</v>
      </c>
      <c r="U21" s="27"/>
      <c r="V21" s="27" t="s">
        <v>15</v>
      </c>
      <c r="W21" s="27"/>
      <c r="X21" s="9"/>
      <c r="Y21" s="32">
        <v>10</v>
      </c>
      <c r="Z21" s="33" t="e">
        <f>Y21/0</f>
        <v>#DIV/0!</v>
      </c>
      <c r="AA21" s="15">
        <v>4</v>
      </c>
    </row>
    <row r="22" spans="2:27" ht="15" customHeight="1">
      <c r="B22" s="14"/>
      <c r="C22" s="4">
        <v>15</v>
      </c>
      <c r="D22" s="4" t="s">
        <v>7</v>
      </c>
      <c r="E22" s="9"/>
      <c r="F22" s="27"/>
      <c r="G22" s="27"/>
      <c r="H22" s="27"/>
      <c r="I22" s="27">
        <v>2</v>
      </c>
      <c r="J22" s="34" t="s">
        <v>19</v>
      </c>
      <c r="K22" s="27" t="s">
        <v>207</v>
      </c>
      <c r="L22" s="27">
        <v>12</v>
      </c>
      <c r="M22" s="27"/>
      <c r="N22" s="27"/>
      <c r="O22" s="27"/>
      <c r="P22" s="27">
        <v>2</v>
      </c>
      <c r="Q22" s="27" t="s">
        <v>15</v>
      </c>
      <c r="R22" s="27" t="s">
        <v>15</v>
      </c>
      <c r="S22" s="27" t="s">
        <v>26</v>
      </c>
      <c r="T22" s="57"/>
      <c r="U22" s="27">
        <v>0</v>
      </c>
      <c r="V22" s="27"/>
      <c r="W22" s="27"/>
      <c r="X22" s="9"/>
      <c r="Y22" s="32">
        <f>20+21+12+2+31+0</f>
        <v>86</v>
      </c>
      <c r="Z22" s="33">
        <f>Y22/4</f>
        <v>21.5</v>
      </c>
      <c r="AA22" s="15">
        <v>10</v>
      </c>
    </row>
    <row r="23" spans="2:27" ht="15" customHeight="1">
      <c r="B23" s="14"/>
      <c r="C23" s="4">
        <v>16</v>
      </c>
      <c r="D23" s="4" t="s">
        <v>184</v>
      </c>
      <c r="E23" s="9"/>
      <c r="F23" s="27"/>
      <c r="G23" s="27"/>
      <c r="H23" s="27"/>
      <c r="I23" s="27">
        <v>0</v>
      </c>
      <c r="J23" s="34" t="s">
        <v>15</v>
      </c>
      <c r="K23" s="27" t="s">
        <v>15</v>
      </c>
      <c r="L23" s="27" t="s">
        <v>19</v>
      </c>
      <c r="M23" s="27">
        <v>4</v>
      </c>
      <c r="N23" s="27"/>
      <c r="O23" s="27">
        <v>7</v>
      </c>
      <c r="P23" s="27">
        <v>9</v>
      </c>
      <c r="Q23" s="27" t="s">
        <v>15</v>
      </c>
      <c r="R23" s="27"/>
      <c r="S23" s="27"/>
      <c r="T23" s="27"/>
      <c r="U23" s="27"/>
      <c r="V23" s="27" t="s">
        <v>23</v>
      </c>
      <c r="W23" s="27"/>
      <c r="X23" s="9"/>
      <c r="Y23" s="32">
        <f>0+20+4+7+9+4</f>
        <v>44</v>
      </c>
      <c r="Z23" s="33">
        <f>Y23/4</f>
        <v>11</v>
      </c>
      <c r="AA23" s="15">
        <v>9</v>
      </c>
    </row>
    <row r="24" spans="2:27" ht="15" customHeight="1">
      <c r="B24" s="14"/>
      <c r="C24" s="4">
        <v>17</v>
      </c>
      <c r="D24" s="4" t="s">
        <v>203</v>
      </c>
      <c r="E24" s="9"/>
      <c r="F24" s="27"/>
      <c r="G24" s="27"/>
      <c r="H24" s="27"/>
      <c r="I24" s="27" t="s">
        <v>14</v>
      </c>
      <c r="J24" s="34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9"/>
      <c r="Y24" s="32">
        <v>5</v>
      </c>
      <c r="Z24" s="33" t="e">
        <f>Y24/0</f>
        <v>#DIV/0!</v>
      </c>
      <c r="AA24" s="15">
        <v>1</v>
      </c>
    </row>
    <row r="25" spans="2:27" ht="15" customHeight="1">
      <c r="B25" s="14"/>
      <c r="C25" s="4">
        <v>18</v>
      </c>
      <c r="D25" s="4" t="s">
        <v>213</v>
      </c>
      <c r="E25" s="9"/>
      <c r="F25" s="27"/>
      <c r="G25" s="27"/>
      <c r="H25" s="27"/>
      <c r="I25" s="27"/>
      <c r="J25" s="34"/>
      <c r="K25" s="27"/>
      <c r="L25" s="27"/>
      <c r="M25" s="27"/>
      <c r="N25" s="27">
        <v>12</v>
      </c>
      <c r="O25" s="27">
        <v>27</v>
      </c>
      <c r="P25" s="27"/>
      <c r="Q25" s="27"/>
      <c r="R25" s="27"/>
      <c r="S25" s="27"/>
      <c r="T25" s="27"/>
      <c r="U25" s="27"/>
      <c r="V25" s="27">
        <v>1</v>
      </c>
      <c r="W25" s="27"/>
      <c r="X25" s="9"/>
      <c r="Y25" s="32">
        <f>12+27+1</f>
        <v>40</v>
      </c>
      <c r="Z25" s="33">
        <f>Y25/3</f>
        <v>13.333333333333334</v>
      </c>
      <c r="AA25" s="15">
        <v>3</v>
      </c>
    </row>
    <row r="26" spans="2:27" ht="15" customHeight="1">
      <c r="B26" s="14"/>
      <c r="C26" s="4">
        <v>19</v>
      </c>
      <c r="D26" s="4" t="s">
        <v>214</v>
      </c>
      <c r="E26" s="9"/>
      <c r="F26" s="27"/>
      <c r="G26" s="27"/>
      <c r="H26" s="27"/>
      <c r="I26" s="27"/>
      <c r="J26" s="34"/>
      <c r="K26" s="27"/>
      <c r="L26" s="27"/>
      <c r="M26" s="27"/>
      <c r="N26" s="27">
        <v>4</v>
      </c>
      <c r="O26" s="27"/>
      <c r="P26" s="27"/>
      <c r="Q26" s="27"/>
      <c r="R26" s="27"/>
      <c r="S26" s="27"/>
      <c r="T26" s="27"/>
      <c r="U26" s="27"/>
      <c r="V26" s="27"/>
      <c r="W26" s="27"/>
      <c r="X26" s="9"/>
      <c r="Y26" s="32">
        <v>4</v>
      </c>
      <c r="Z26" s="33">
        <f>Y26/1</f>
        <v>4</v>
      </c>
      <c r="AA26" s="15">
        <v>1</v>
      </c>
    </row>
    <row r="27" spans="2:27" ht="15" customHeight="1">
      <c r="B27" s="14"/>
      <c r="C27" s="4">
        <v>20</v>
      </c>
      <c r="D27" s="4" t="s">
        <v>215</v>
      </c>
      <c r="E27" s="9"/>
      <c r="F27" s="27"/>
      <c r="G27" s="27"/>
      <c r="H27" s="27"/>
      <c r="I27" s="27"/>
      <c r="J27" s="34"/>
      <c r="K27" s="27"/>
      <c r="L27" s="27"/>
      <c r="M27" s="27"/>
      <c r="N27" s="27"/>
      <c r="O27" s="27"/>
      <c r="P27" s="27">
        <v>1</v>
      </c>
      <c r="Q27" s="27"/>
      <c r="R27" s="27"/>
      <c r="S27" s="27"/>
      <c r="T27" s="27"/>
      <c r="U27" s="27"/>
      <c r="V27" s="27"/>
      <c r="W27" s="27"/>
      <c r="X27" s="9"/>
      <c r="Y27" s="32">
        <v>1</v>
      </c>
      <c r="Z27" s="33">
        <f>Y27/1</f>
        <v>1</v>
      </c>
      <c r="AA27" s="15">
        <v>1</v>
      </c>
    </row>
    <row r="28" spans="2:27" ht="13.5" thickBot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/>
    </row>
    <row r="29" ht="13.5" thickTop="1"/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landscape" paperSize="9" r:id="rId1"/>
  <headerFooter alignWithMargins="0">
    <oddHeader>&amp;C&amp;"Arial,Bold"&amp;14Bagshot 1st XI 2010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S28"/>
  <sheetViews>
    <sheetView showGridLines="0" zoomScalePageLayoutView="0" workbookViewId="0" topLeftCell="A1">
      <pane xSplit="5" ySplit="5" topLeftCell="AA6" activePane="bottomRight" state="frozen"/>
      <selection pane="topLeft" activeCell="AB28" sqref="AB28"/>
      <selection pane="topRight" activeCell="AB28" sqref="AB28"/>
      <selection pane="bottomLeft" activeCell="AB28" sqref="AB28"/>
      <selection pane="bottomRight" activeCell="AP27" sqref="AP27"/>
    </sheetView>
  </sheetViews>
  <sheetFormatPr defaultColWidth="9.140625" defaultRowHeight="12.75"/>
  <cols>
    <col min="1" max="1" width="2.57421875" style="1" customWidth="1"/>
    <col min="2" max="2" width="3.421875" style="1" bestFit="1" customWidth="1"/>
    <col min="3" max="3" width="12.28125" style="1" bestFit="1" customWidth="1"/>
    <col min="4" max="4" width="17.8515625" style="1" bestFit="1" customWidth="1"/>
    <col min="5" max="5" width="4.140625" style="1" bestFit="1" customWidth="1"/>
    <col min="6" max="6" width="2.28125" style="1" customWidth="1"/>
    <col min="7" max="7" width="7.7109375" style="1" customWidth="1"/>
    <col min="8" max="9" width="5.7109375" style="1" customWidth="1"/>
    <col min="10" max="10" width="6.421875" style="1" customWidth="1"/>
    <col min="11" max="11" width="2.00390625" style="1" customWidth="1"/>
    <col min="12" max="12" width="7.7109375" style="1" customWidth="1"/>
    <col min="13" max="15" width="5.7109375" style="1" customWidth="1"/>
    <col min="16" max="16" width="1.57421875" style="1" customWidth="1"/>
    <col min="17" max="17" width="7.7109375" style="1" customWidth="1"/>
    <col min="18" max="19" width="5.7109375" style="1" customWidth="1"/>
    <col min="20" max="20" width="6.8515625" style="1" customWidth="1"/>
    <col min="21" max="21" width="1.7109375" style="1" customWidth="1"/>
    <col min="22" max="22" width="7.7109375" style="1" customWidth="1"/>
    <col min="23" max="25" width="5.7109375" style="1" customWidth="1"/>
    <col min="26" max="26" width="1.7109375" style="1" customWidth="1"/>
    <col min="27" max="27" width="7.7109375" style="1" customWidth="1"/>
    <col min="28" max="30" width="5.7109375" style="1" customWidth="1"/>
    <col min="31" max="31" width="1.7109375" style="1" customWidth="1"/>
    <col min="32" max="32" width="7.7109375" style="1" customWidth="1"/>
    <col min="33" max="35" width="5.7109375" style="1" customWidth="1"/>
    <col min="36" max="36" width="1.7109375" style="1" customWidth="1"/>
    <col min="37" max="37" width="7.7109375" style="1" customWidth="1"/>
    <col min="38" max="40" width="5.7109375" style="1" customWidth="1"/>
    <col min="41" max="41" width="1.7109375" style="1" customWidth="1"/>
    <col min="42" max="42" width="7.7109375" style="1" customWidth="1"/>
    <col min="43" max="45" width="5.7109375" style="1" customWidth="1"/>
    <col min="46" max="46" width="1.7109375" style="1" customWidth="1"/>
    <col min="47" max="47" width="7.7109375" style="1" customWidth="1"/>
    <col min="48" max="50" width="5.7109375" style="1" customWidth="1"/>
    <col min="51" max="51" width="1.7109375" style="1" customWidth="1"/>
    <col min="52" max="52" width="7.7109375" style="1" customWidth="1"/>
    <col min="53" max="55" width="5.7109375" style="1" customWidth="1"/>
    <col min="56" max="56" width="1.7109375" style="1" customWidth="1"/>
    <col min="57" max="57" width="7.7109375" style="1" customWidth="1"/>
    <col min="58" max="60" width="5.7109375" style="1" customWidth="1"/>
    <col min="61" max="61" width="1.7109375" style="1" customWidth="1"/>
    <col min="62" max="62" width="7.7109375" style="1" customWidth="1"/>
    <col min="63" max="65" width="5.7109375" style="1" customWidth="1"/>
    <col min="66" max="66" width="1.7109375" style="1" customWidth="1"/>
    <col min="67" max="67" width="7.7109375" style="1" customWidth="1"/>
    <col min="68" max="70" width="5.7109375" style="1" customWidth="1"/>
    <col min="71" max="71" width="2.7109375" style="1" customWidth="1"/>
    <col min="72" max="16384" width="9.140625" style="1" customWidth="1"/>
  </cols>
  <sheetData>
    <row r="1" ht="13.5" hidden="1" thickBot="1"/>
    <row r="2" spans="2:71" ht="13.5" thickTop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3"/>
    </row>
    <row r="3" spans="2:71" ht="12.75" customHeight="1">
      <c r="B3" s="14"/>
      <c r="C3" s="9"/>
      <c r="D3" s="9"/>
      <c r="E3" s="9"/>
      <c r="F3" s="9"/>
      <c r="G3" s="29" t="s">
        <v>96</v>
      </c>
      <c r="H3" s="63" t="s">
        <v>114</v>
      </c>
      <c r="I3" s="64"/>
      <c r="J3" s="65"/>
      <c r="K3" s="9"/>
      <c r="L3" s="29" t="s">
        <v>97</v>
      </c>
      <c r="M3" s="63" t="s">
        <v>158</v>
      </c>
      <c r="N3" s="64"/>
      <c r="O3" s="65"/>
      <c r="P3" s="9"/>
      <c r="Q3" s="29" t="s">
        <v>98</v>
      </c>
      <c r="R3" s="66" t="s">
        <v>161</v>
      </c>
      <c r="S3" s="64"/>
      <c r="T3" s="65"/>
      <c r="U3" s="9"/>
      <c r="V3" s="29" t="s">
        <v>99</v>
      </c>
      <c r="W3" s="66" t="s">
        <v>115</v>
      </c>
      <c r="X3" s="64"/>
      <c r="Y3" s="65"/>
      <c r="Z3" s="9"/>
      <c r="AA3" s="29" t="s">
        <v>100</v>
      </c>
      <c r="AB3" s="66" t="s">
        <v>113</v>
      </c>
      <c r="AC3" s="64"/>
      <c r="AD3" s="65"/>
      <c r="AE3" s="9"/>
      <c r="AF3" s="29" t="s">
        <v>101</v>
      </c>
      <c r="AG3" s="66" t="s">
        <v>116</v>
      </c>
      <c r="AH3" s="64"/>
      <c r="AI3" s="65"/>
      <c r="AJ3" s="9"/>
      <c r="AK3" s="29" t="s">
        <v>102</v>
      </c>
      <c r="AL3" s="63" t="s">
        <v>179</v>
      </c>
      <c r="AM3" s="64"/>
      <c r="AN3" s="65"/>
      <c r="AO3" s="9"/>
      <c r="AP3" s="29" t="s">
        <v>103</v>
      </c>
      <c r="AQ3" s="63" t="s">
        <v>213</v>
      </c>
      <c r="AR3" s="64"/>
      <c r="AS3" s="65"/>
      <c r="AT3" s="9"/>
      <c r="AU3" s="29" t="s">
        <v>104</v>
      </c>
      <c r="AV3" s="66" t="s">
        <v>215</v>
      </c>
      <c r="AW3" s="64"/>
      <c r="AX3" s="65"/>
      <c r="AY3" s="9"/>
      <c r="AZ3" s="29" t="s">
        <v>105</v>
      </c>
      <c r="BA3" s="63" t="s">
        <v>112</v>
      </c>
      <c r="BB3" s="64"/>
      <c r="BC3" s="65"/>
      <c r="BD3" s="9"/>
      <c r="BE3" s="29" t="s">
        <v>175</v>
      </c>
      <c r="BF3" s="63"/>
      <c r="BG3" s="64"/>
      <c r="BH3" s="65"/>
      <c r="BI3" s="9"/>
      <c r="BJ3" s="29" t="s">
        <v>176</v>
      </c>
      <c r="BK3" s="63"/>
      <c r="BL3" s="64"/>
      <c r="BM3" s="65"/>
      <c r="BN3" s="9"/>
      <c r="BO3" s="29" t="s">
        <v>180</v>
      </c>
      <c r="BP3" s="63"/>
      <c r="BQ3" s="64"/>
      <c r="BR3" s="65"/>
      <c r="BS3" s="15"/>
    </row>
    <row r="4" spans="2:71" ht="12.75">
      <c r="B4" s="1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15"/>
    </row>
    <row r="5" spans="2:71" ht="12.75">
      <c r="B5" s="14"/>
      <c r="C5" s="9" t="s">
        <v>11</v>
      </c>
      <c r="D5" s="9" t="s">
        <v>1</v>
      </c>
      <c r="E5" s="9" t="s">
        <v>0</v>
      </c>
      <c r="F5" s="9"/>
      <c r="G5" s="4" t="s">
        <v>43</v>
      </c>
      <c r="H5" s="4" t="s">
        <v>45</v>
      </c>
      <c r="I5" s="4" t="s">
        <v>44</v>
      </c>
      <c r="J5" s="4" t="s">
        <v>46</v>
      </c>
      <c r="K5" s="9"/>
      <c r="L5" s="4" t="s">
        <v>43</v>
      </c>
      <c r="M5" s="4" t="s">
        <v>45</v>
      </c>
      <c r="N5" s="4" t="s">
        <v>44</v>
      </c>
      <c r="O5" s="4" t="s">
        <v>46</v>
      </c>
      <c r="P5" s="9"/>
      <c r="Q5" s="4" t="s">
        <v>43</v>
      </c>
      <c r="R5" s="4" t="s">
        <v>45</v>
      </c>
      <c r="S5" s="4" t="s">
        <v>44</v>
      </c>
      <c r="T5" s="4" t="s">
        <v>46</v>
      </c>
      <c r="U5" s="9"/>
      <c r="V5" s="4" t="s">
        <v>43</v>
      </c>
      <c r="W5" s="4" t="s">
        <v>45</v>
      </c>
      <c r="X5" s="4" t="s">
        <v>44</v>
      </c>
      <c r="Y5" s="4" t="s">
        <v>46</v>
      </c>
      <c r="Z5" s="9"/>
      <c r="AA5" s="4" t="s">
        <v>43</v>
      </c>
      <c r="AB5" s="4" t="s">
        <v>45</v>
      </c>
      <c r="AC5" s="4" t="s">
        <v>44</v>
      </c>
      <c r="AD5" s="4" t="s">
        <v>46</v>
      </c>
      <c r="AE5" s="9"/>
      <c r="AF5" s="4" t="s">
        <v>43</v>
      </c>
      <c r="AG5" s="4" t="s">
        <v>45</v>
      </c>
      <c r="AH5" s="4" t="s">
        <v>44</v>
      </c>
      <c r="AI5" s="4" t="s">
        <v>46</v>
      </c>
      <c r="AJ5" s="9"/>
      <c r="AK5" s="4" t="s">
        <v>43</v>
      </c>
      <c r="AL5" s="4" t="s">
        <v>45</v>
      </c>
      <c r="AM5" s="4" t="s">
        <v>44</v>
      </c>
      <c r="AN5" s="4" t="s">
        <v>46</v>
      </c>
      <c r="AO5" s="9"/>
      <c r="AP5" s="4" t="s">
        <v>43</v>
      </c>
      <c r="AQ5" s="4" t="s">
        <v>45</v>
      </c>
      <c r="AR5" s="4" t="s">
        <v>44</v>
      </c>
      <c r="AS5" s="4" t="s">
        <v>46</v>
      </c>
      <c r="AT5" s="9"/>
      <c r="AU5" s="4" t="s">
        <v>43</v>
      </c>
      <c r="AV5" s="4" t="s">
        <v>45</v>
      </c>
      <c r="AW5" s="4" t="s">
        <v>44</v>
      </c>
      <c r="AX5" s="4" t="s">
        <v>46</v>
      </c>
      <c r="AY5" s="9"/>
      <c r="AZ5" s="4" t="s">
        <v>43</v>
      </c>
      <c r="BA5" s="4" t="s">
        <v>45</v>
      </c>
      <c r="BB5" s="4" t="s">
        <v>44</v>
      </c>
      <c r="BC5" s="4" t="s">
        <v>46</v>
      </c>
      <c r="BD5" s="9"/>
      <c r="BE5" s="4" t="s">
        <v>43</v>
      </c>
      <c r="BF5" s="4" t="s">
        <v>45</v>
      </c>
      <c r="BG5" s="4" t="s">
        <v>44</v>
      </c>
      <c r="BH5" s="4" t="s">
        <v>46</v>
      </c>
      <c r="BI5" s="9"/>
      <c r="BJ5" s="4" t="s">
        <v>43</v>
      </c>
      <c r="BK5" s="4" t="s">
        <v>45</v>
      </c>
      <c r="BL5" s="4" t="s">
        <v>44</v>
      </c>
      <c r="BM5" s="4" t="s">
        <v>46</v>
      </c>
      <c r="BN5" s="9"/>
      <c r="BO5" s="4" t="s">
        <v>43</v>
      </c>
      <c r="BP5" s="4" t="s">
        <v>45</v>
      </c>
      <c r="BQ5" s="4" t="s">
        <v>44</v>
      </c>
      <c r="BR5" s="4" t="s">
        <v>46</v>
      </c>
      <c r="BS5" s="15"/>
    </row>
    <row r="6" spans="2:71" ht="15" customHeight="1">
      <c r="B6" s="14">
        <v>1</v>
      </c>
      <c r="C6" s="35">
        <v>39941</v>
      </c>
      <c r="D6" s="36" t="s">
        <v>192</v>
      </c>
      <c r="E6" s="4" t="s">
        <v>4</v>
      </c>
      <c r="F6" s="9"/>
      <c r="G6" s="4">
        <v>14</v>
      </c>
      <c r="H6" s="4">
        <v>5</v>
      </c>
      <c r="I6" s="4">
        <v>36</v>
      </c>
      <c r="J6" s="4">
        <v>1</v>
      </c>
      <c r="K6" s="9"/>
      <c r="L6" s="4">
        <v>13</v>
      </c>
      <c r="M6" s="4">
        <v>5</v>
      </c>
      <c r="N6" s="4">
        <v>54</v>
      </c>
      <c r="O6" s="4">
        <v>1</v>
      </c>
      <c r="P6" s="9"/>
      <c r="Q6" s="4">
        <v>8</v>
      </c>
      <c r="R6" s="4">
        <v>2</v>
      </c>
      <c r="S6" s="4">
        <v>32</v>
      </c>
      <c r="T6" s="4">
        <v>2</v>
      </c>
      <c r="U6" s="9"/>
      <c r="V6" s="4">
        <v>12</v>
      </c>
      <c r="W6" s="4">
        <v>4</v>
      </c>
      <c r="X6" s="22">
        <v>19</v>
      </c>
      <c r="Y6" s="4">
        <v>3</v>
      </c>
      <c r="Z6" s="9"/>
      <c r="AA6" s="4">
        <v>5</v>
      </c>
      <c r="AB6" s="4">
        <v>2</v>
      </c>
      <c r="AC6" s="4">
        <v>9</v>
      </c>
      <c r="AD6" s="4">
        <v>2</v>
      </c>
      <c r="AE6" s="9"/>
      <c r="AF6" s="4"/>
      <c r="AG6" s="4"/>
      <c r="AH6" s="4"/>
      <c r="AI6" s="4"/>
      <c r="AJ6" s="9"/>
      <c r="AK6" s="4"/>
      <c r="AL6" s="4"/>
      <c r="AM6" s="4"/>
      <c r="AN6" s="4"/>
      <c r="AO6" s="9"/>
      <c r="AP6" s="4"/>
      <c r="AQ6" s="4"/>
      <c r="AR6" s="4"/>
      <c r="AS6" s="4"/>
      <c r="AT6" s="9"/>
      <c r="AU6" s="4"/>
      <c r="AV6" s="4"/>
      <c r="AW6" s="4"/>
      <c r="AX6" s="4"/>
      <c r="AY6" s="9"/>
      <c r="AZ6" s="4"/>
      <c r="BA6" s="4"/>
      <c r="BB6" s="4"/>
      <c r="BC6" s="4"/>
      <c r="BD6" s="9"/>
      <c r="BE6" s="4"/>
      <c r="BF6" s="4"/>
      <c r="BG6" s="4"/>
      <c r="BH6" s="4"/>
      <c r="BI6" s="9"/>
      <c r="BJ6" s="4"/>
      <c r="BK6" s="4"/>
      <c r="BL6" s="4"/>
      <c r="BM6" s="4"/>
      <c r="BN6" s="9"/>
      <c r="BO6" s="4"/>
      <c r="BP6" s="4"/>
      <c r="BQ6" s="4"/>
      <c r="BR6" s="4"/>
      <c r="BS6" s="15"/>
    </row>
    <row r="7" spans="2:71" ht="15" customHeight="1">
      <c r="B7" s="14">
        <v>2</v>
      </c>
      <c r="C7" s="35">
        <v>39948</v>
      </c>
      <c r="D7" s="36" t="s">
        <v>193</v>
      </c>
      <c r="E7" s="4" t="s">
        <v>12</v>
      </c>
      <c r="F7" s="9"/>
      <c r="G7" s="4">
        <v>11</v>
      </c>
      <c r="H7" s="4">
        <v>2</v>
      </c>
      <c r="I7" s="4">
        <v>29</v>
      </c>
      <c r="J7" s="4">
        <v>1</v>
      </c>
      <c r="K7" s="9"/>
      <c r="L7" s="4">
        <v>13</v>
      </c>
      <c r="M7" s="4">
        <v>4</v>
      </c>
      <c r="N7" s="4">
        <v>33</v>
      </c>
      <c r="O7" s="4">
        <v>3</v>
      </c>
      <c r="P7" s="9"/>
      <c r="Q7" s="4">
        <v>6</v>
      </c>
      <c r="R7" s="4">
        <v>2</v>
      </c>
      <c r="S7" s="4">
        <v>23</v>
      </c>
      <c r="T7" s="4">
        <v>0</v>
      </c>
      <c r="U7" s="9"/>
      <c r="V7" s="4">
        <v>3</v>
      </c>
      <c r="W7" s="4">
        <v>2</v>
      </c>
      <c r="X7" s="4">
        <v>3</v>
      </c>
      <c r="Y7" s="4">
        <v>1</v>
      </c>
      <c r="Z7" s="9"/>
      <c r="AA7" s="4">
        <v>5</v>
      </c>
      <c r="AB7" s="4">
        <v>1</v>
      </c>
      <c r="AC7" s="4">
        <v>13</v>
      </c>
      <c r="AD7" s="4">
        <v>2</v>
      </c>
      <c r="AE7" s="9"/>
      <c r="AF7" s="4">
        <v>5.1</v>
      </c>
      <c r="AG7" s="4">
        <v>2</v>
      </c>
      <c r="AH7" s="4">
        <v>9</v>
      </c>
      <c r="AI7" s="4">
        <v>3</v>
      </c>
      <c r="AJ7" s="9"/>
      <c r="AK7" s="4"/>
      <c r="AL7" s="4"/>
      <c r="AM7" s="4"/>
      <c r="AN7" s="4"/>
      <c r="AO7" s="9"/>
      <c r="AP7" s="4"/>
      <c r="AQ7" s="4"/>
      <c r="AR7" s="4"/>
      <c r="AS7" s="4"/>
      <c r="AT7" s="9"/>
      <c r="AU7" s="4"/>
      <c r="AV7" s="4"/>
      <c r="AW7" s="4"/>
      <c r="AX7" s="4"/>
      <c r="AY7" s="9"/>
      <c r="AZ7" s="4"/>
      <c r="BA7" s="4"/>
      <c r="BB7" s="4"/>
      <c r="BC7" s="4"/>
      <c r="BD7" s="9"/>
      <c r="BE7" s="4"/>
      <c r="BF7" s="4"/>
      <c r="BG7" s="4"/>
      <c r="BH7" s="4"/>
      <c r="BI7" s="9"/>
      <c r="BJ7" s="4"/>
      <c r="BK7" s="4"/>
      <c r="BL7" s="4"/>
      <c r="BM7" s="4"/>
      <c r="BN7" s="9"/>
      <c r="BO7" s="4"/>
      <c r="BP7" s="4"/>
      <c r="BQ7" s="4"/>
      <c r="BR7" s="4"/>
      <c r="BS7" s="15"/>
    </row>
    <row r="8" spans="2:71" ht="15" customHeight="1">
      <c r="B8" s="14">
        <v>3</v>
      </c>
      <c r="C8" s="35">
        <v>39955</v>
      </c>
      <c r="D8" s="36" t="s">
        <v>154</v>
      </c>
      <c r="E8" s="4" t="s">
        <v>12</v>
      </c>
      <c r="F8" s="9"/>
      <c r="G8" s="4">
        <v>13</v>
      </c>
      <c r="H8" s="4">
        <v>2</v>
      </c>
      <c r="I8" s="4">
        <v>44</v>
      </c>
      <c r="J8" s="4">
        <v>1</v>
      </c>
      <c r="K8" s="9"/>
      <c r="L8" s="4">
        <v>6</v>
      </c>
      <c r="M8" s="4">
        <v>3</v>
      </c>
      <c r="N8" s="4">
        <v>11</v>
      </c>
      <c r="O8" s="4">
        <v>1</v>
      </c>
      <c r="P8" s="9"/>
      <c r="Q8" s="4">
        <v>5</v>
      </c>
      <c r="R8" s="4">
        <v>0</v>
      </c>
      <c r="S8" s="4">
        <v>26</v>
      </c>
      <c r="T8" s="4">
        <v>1</v>
      </c>
      <c r="U8" s="9"/>
      <c r="V8" s="4">
        <v>11</v>
      </c>
      <c r="W8" s="4">
        <v>4</v>
      </c>
      <c r="X8" s="4">
        <v>14</v>
      </c>
      <c r="Y8" s="4">
        <v>3</v>
      </c>
      <c r="Z8" s="9"/>
      <c r="AA8" s="4"/>
      <c r="AB8" s="4"/>
      <c r="AC8" s="4"/>
      <c r="AD8" s="4"/>
      <c r="AE8" s="9"/>
      <c r="AF8" s="4">
        <v>8.4</v>
      </c>
      <c r="AG8" s="4">
        <v>4</v>
      </c>
      <c r="AH8" s="4">
        <v>20</v>
      </c>
      <c r="AI8" s="4">
        <v>2</v>
      </c>
      <c r="AJ8" s="9"/>
      <c r="AK8" s="4"/>
      <c r="AL8" s="4"/>
      <c r="AM8" s="4"/>
      <c r="AN8" s="4"/>
      <c r="AO8" s="9"/>
      <c r="AP8" s="4"/>
      <c r="AQ8" s="4"/>
      <c r="AR8" s="4"/>
      <c r="AS8" s="4"/>
      <c r="AT8" s="9"/>
      <c r="AU8" s="4"/>
      <c r="AV8" s="4"/>
      <c r="AW8" s="4"/>
      <c r="AX8" s="4"/>
      <c r="AY8" s="9"/>
      <c r="AZ8" s="4"/>
      <c r="BA8" s="4"/>
      <c r="BB8" s="4"/>
      <c r="BC8" s="4"/>
      <c r="BD8" s="9"/>
      <c r="BE8" s="4"/>
      <c r="BF8" s="4"/>
      <c r="BG8" s="4"/>
      <c r="BH8" s="4"/>
      <c r="BI8" s="9"/>
      <c r="BJ8" s="4"/>
      <c r="BK8" s="4"/>
      <c r="BL8" s="4"/>
      <c r="BM8" s="4"/>
      <c r="BN8" s="9"/>
      <c r="BO8" s="4"/>
      <c r="BP8" s="4"/>
      <c r="BQ8" s="4"/>
      <c r="BR8" s="4"/>
      <c r="BS8" s="15"/>
    </row>
    <row r="9" spans="2:71" ht="15" customHeight="1">
      <c r="B9" s="14">
        <v>4</v>
      </c>
      <c r="C9" s="35">
        <v>39962</v>
      </c>
      <c r="D9" s="36" t="s">
        <v>194</v>
      </c>
      <c r="E9" s="4" t="s">
        <v>4</v>
      </c>
      <c r="F9" s="9"/>
      <c r="G9" s="4"/>
      <c r="H9" s="4"/>
      <c r="I9" s="4"/>
      <c r="J9" s="4"/>
      <c r="K9" s="9"/>
      <c r="L9" s="4">
        <v>5</v>
      </c>
      <c r="M9" s="4">
        <v>1</v>
      </c>
      <c r="N9" s="4">
        <v>21</v>
      </c>
      <c r="O9" s="4">
        <v>0</v>
      </c>
      <c r="P9" s="9"/>
      <c r="Q9" s="4">
        <v>2.2</v>
      </c>
      <c r="R9" s="4">
        <v>0</v>
      </c>
      <c r="S9" s="4">
        <v>19</v>
      </c>
      <c r="T9" s="4">
        <v>1</v>
      </c>
      <c r="U9" s="9"/>
      <c r="V9" s="4">
        <v>18</v>
      </c>
      <c r="W9" s="4">
        <v>5</v>
      </c>
      <c r="X9" s="4">
        <v>51</v>
      </c>
      <c r="Y9" s="4">
        <v>2</v>
      </c>
      <c r="Z9" s="9"/>
      <c r="AA9" s="4"/>
      <c r="AB9" s="4"/>
      <c r="AC9" s="4"/>
      <c r="AD9" s="4"/>
      <c r="AE9" s="9"/>
      <c r="AF9" s="4">
        <v>10</v>
      </c>
      <c r="AG9" s="4">
        <v>1</v>
      </c>
      <c r="AH9" s="4">
        <v>43</v>
      </c>
      <c r="AI9" s="4">
        <v>0</v>
      </c>
      <c r="AJ9" s="9"/>
      <c r="AK9" s="4"/>
      <c r="AL9" s="4"/>
      <c r="AM9" s="4"/>
      <c r="AN9" s="4"/>
      <c r="AO9" s="9"/>
      <c r="AP9" s="4"/>
      <c r="AQ9" s="4"/>
      <c r="AR9" s="4"/>
      <c r="AS9" s="4"/>
      <c r="AT9" s="9"/>
      <c r="AU9" s="4"/>
      <c r="AV9" s="4"/>
      <c r="AW9" s="4"/>
      <c r="AX9" s="4"/>
      <c r="AY9" s="9"/>
      <c r="AZ9" s="4"/>
      <c r="BA9" s="4"/>
      <c r="BB9" s="4"/>
      <c r="BC9" s="4"/>
      <c r="BD9" s="9"/>
      <c r="BE9" s="4"/>
      <c r="BF9" s="4"/>
      <c r="BG9" s="4"/>
      <c r="BH9" s="4"/>
      <c r="BI9" s="9"/>
      <c r="BJ9" s="4"/>
      <c r="BK9" s="4"/>
      <c r="BL9" s="4"/>
      <c r="BM9" s="4"/>
      <c r="BN9" s="9"/>
      <c r="BO9" s="4"/>
      <c r="BP9" s="4"/>
      <c r="BQ9" s="4"/>
      <c r="BR9" s="4"/>
      <c r="BS9" s="15"/>
    </row>
    <row r="10" spans="2:71" ht="15" customHeight="1">
      <c r="B10" s="14">
        <v>5</v>
      </c>
      <c r="C10" s="35">
        <v>39969</v>
      </c>
      <c r="D10" s="36" t="s">
        <v>195</v>
      </c>
      <c r="E10" s="4" t="s">
        <v>12</v>
      </c>
      <c r="F10" s="9"/>
      <c r="G10" s="4">
        <v>14</v>
      </c>
      <c r="H10" s="4">
        <v>4</v>
      </c>
      <c r="I10" s="4">
        <v>30</v>
      </c>
      <c r="J10" s="4">
        <v>2</v>
      </c>
      <c r="K10" s="9"/>
      <c r="L10" s="4">
        <v>5</v>
      </c>
      <c r="M10" s="4">
        <v>1</v>
      </c>
      <c r="N10" s="4">
        <v>9</v>
      </c>
      <c r="O10" s="4">
        <v>1</v>
      </c>
      <c r="P10" s="9"/>
      <c r="Q10" s="4"/>
      <c r="R10" s="4"/>
      <c r="S10" s="4"/>
      <c r="T10" s="4"/>
      <c r="U10" s="9"/>
      <c r="V10" s="4"/>
      <c r="W10" s="4"/>
      <c r="X10" s="4"/>
      <c r="Y10" s="4"/>
      <c r="Z10" s="9"/>
      <c r="AA10" s="4">
        <v>11.2</v>
      </c>
      <c r="AB10" s="4">
        <v>3</v>
      </c>
      <c r="AC10" s="4">
        <v>22</v>
      </c>
      <c r="AD10" s="4">
        <v>6</v>
      </c>
      <c r="AE10" s="9"/>
      <c r="AF10" s="4">
        <v>3</v>
      </c>
      <c r="AG10" s="4">
        <v>0</v>
      </c>
      <c r="AH10" s="4">
        <v>12</v>
      </c>
      <c r="AI10" s="4">
        <v>1</v>
      </c>
      <c r="AJ10" s="9"/>
      <c r="AK10" s="4"/>
      <c r="AL10" s="4"/>
      <c r="AM10" s="4"/>
      <c r="AN10" s="4"/>
      <c r="AO10" s="9"/>
      <c r="AP10" s="4"/>
      <c r="AQ10" s="4"/>
      <c r="AR10" s="4"/>
      <c r="AS10" s="4"/>
      <c r="AT10" s="9"/>
      <c r="AU10" s="4"/>
      <c r="AV10" s="4"/>
      <c r="AW10" s="4"/>
      <c r="AX10" s="4"/>
      <c r="AY10" s="9"/>
      <c r="AZ10" s="4"/>
      <c r="BA10" s="4"/>
      <c r="BB10" s="4"/>
      <c r="BC10" s="4"/>
      <c r="BD10" s="9"/>
      <c r="BE10" s="4"/>
      <c r="BF10" s="4"/>
      <c r="BG10" s="4"/>
      <c r="BH10" s="4"/>
      <c r="BI10" s="9"/>
      <c r="BJ10" s="4"/>
      <c r="BK10" s="4"/>
      <c r="BL10" s="4"/>
      <c r="BM10" s="4"/>
      <c r="BN10" s="9"/>
      <c r="BO10" s="4"/>
      <c r="BP10" s="4"/>
      <c r="BQ10" s="4"/>
      <c r="BR10" s="4"/>
      <c r="BS10" s="15"/>
    </row>
    <row r="11" spans="2:71" ht="15" customHeight="1">
      <c r="B11" s="14">
        <v>6</v>
      </c>
      <c r="C11" s="35">
        <v>39976</v>
      </c>
      <c r="D11" s="36" t="s">
        <v>156</v>
      </c>
      <c r="E11" s="4" t="s">
        <v>4</v>
      </c>
      <c r="F11" s="9"/>
      <c r="G11" s="4">
        <v>12</v>
      </c>
      <c r="H11" s="4">
        <v>2</v>
      </c>
      <c r="I11" s="4">
        <v>29</v>
      </c>
      <c r="J11" s="4">
        <v>0</v>
      </c>
      <c r="K11" s="9"/>
      <c r="L11" s="4">
        <v>7</v>
      </c>
      <c r="M11" s="4">
        <v>2</v>
      </c>
      <c r="N11" s="4">
        <v>23</v>
      </c>
      <c r="O11" s="4">
        <v>1</v>
      </c>
      <c r="P11" s="9"/>
      <c r="Q11" s="4"/>
      <c r="R11" s="4"/>
      <c r="S11" s="4"/>
      <c r="T11" s="4"/>
      <c r="U11" s="9"/>
      <c r="V11" s="4">
        <v>9</v>
      </c>
      <c r="W11" s="4">
        <v>2</v>
      </c>
      <c r="X11" s="4">
        <v>41</v>
      </c>
      <c r="Y11" s="4">
        <v>2</v>
      </c>
      <c r="Z11" s="9"/>
      <c r="AA11" s="4">
        <v>21</v>
      </c>
      <c r="AB11" s="4">
        <v>7</v>
      </c>
      <c r="AC11" s="4">
        <v>47</v>
      </c>
      <c r="AD11" s="4">
        <v>4</v>
      </c>
      <c r="AE11" s="9"/>
      <c r="AF11" s="4">
        <v>3</v>
      </c>
      <c r="AG11" s="4">
        <v>0</v>
      </c>
      <c r="AH11" s="4">
        <v>24</v>
      </c>
      <c r="AI11" s="4">
        <v>0</v>
      </c>
      <c r="AJ11" s="9"/>
      <c r="AK11" s="4"/>
      <c r="AL11" s="4"/>
      <c r="AM11" s="4"/>
      <c r="AN11" s="4"/>
      <c r="AO11" s="9"/>
      <c r="AP11" s="4"/>
      <c r="AQ11" s="4"/>
      <c r="AR11" s="4"/>
      <c r="AS11" s="4"/>
      <c r="AT11" s="9"/>
      <c r="AU11" s="4"/>
      <c r="AV11" s="4"/>
      <c r="AW11" s="4"/>
      <c r="AX11" s="4"/>
      <c r="AY11" s="9"/>
      <c r="AZ11" s="4"/>
      <c r="BA11" s="4"/>
      <c r="BB11" s="4"/>
      <c r="BC11" s="4"/>
      <c r="BD11" s="9"/>
      <c r="BE11" s="4"/>
      <c r="BF11" s="4"/>
      <c r="BG11" s="4"/>
      <c r="BH11" s="4"/>
      <c r="BI11" s="9"/>
      <c r="BJ11" s="4"/>
      <c r="BK11" s="4"/>
      <c r="BL11" s="4"/>
      <c r="BM11" s="4"/>
      <c r="BN11" s="9"/>
      <c r="BO11" s="4"/>
      <c r="BP11" s="4"/>
      <c r="BQ11" s="4"/>
      <c r="BR11" s="4"/>
      <c r="BS11" s="15"/>
    </row>
    <row r="12" spans="2:71" ht="15" customHeight="1">
      <c r="B12" s="14">
        <v>7</v>
      </c>
      <c r="C12" s="35">
        <v>39983</v>
      </c>
      <c r="D12" s="36" t="s">
        <v>196</v>
      </c>
      <c r="E12" s="4" t="s">
        <v>12</v>
      </c>
      <c r="F12" s="9"/>
      <c r="G12" s="4">
        <v>9</v>
      </c>
      <c r="H12" s="4">
        <v>2</v>
      </c>
      <c r="I12" s="4">
        <v>31</v>
      </c>
      <c r="J12" s="4">
        <v>1</v>
      </c>
      <c r="K12" s="9"/>
      <c r="L12" s="4">
        <v>5</v>
      </c>
      <c r="M12" s="4">
        <v>1</v>
      </c>
      <c r="N12" s="4">
        <v>20</v>
      </c>
      <c r="O12" s="4">
        <v>0</v>
      </c>
      <c r="P12" s="9"/>
      <c r="Q12" s="4"/>
      <c r="R12" s="4"/>
      <c r="S12" s="4"/>
      <c r="T12" s="4"/>
      <c r="U12" s="9"/>
      <c r="V12" s="4">
        <v>9</v>
      </c>
      <c r="W12" s="4">
        <v>0</v>
      </c>
      <c r="X12" s="4">
        <v>36</v>
      </c>
      <c r="Y12" s="4">
        <v>2</v>
      </c>
      <c r="Z12" s="9"/>
      <c r="AA12" s="4">
        <v>12</v>
      </c>
      <c r="AB12" s="4">
        <v>3</v>
      </c>
      <c r="AC12" s="4">
        <v>44</v>
      </c>
      <c r="AD12" s="4">
        <v>1</v>
      </c>
      <c r="AE12" s="9"/>
      <c r="AF12" s="4">
        <v>17</v>
      </c>
      <c r="AG12" s="4">
        <v>6</v>
      </c>
      <c r="AH12" s="4">
        <v>51</v>
      </c>
      <c r="AI12" s="4">
        <v>4</v>
      </c>
      <c r="AJ12" s="9"/>
      <c r="AK12" s="4"/>
      <c r="AL12" s="4"/>
      <c r="AM12" s="4"/>
      <c r="AN12" s="4"/>
      <c r="AO12" s="9"/>
      <c r="AP12" s="4"/>
      <c r="AQ12" s="4"/>
      <c r="AR12" s="4"/>
      <c r="AS12" s="4"/>
      <c r="AT12" s="9"/>
      <c r="AU12" s="4"/>
      <c r="AV12" s="4"/>
      <c r="AW12" s="4"/>
      <c r="AX12" s="4"/>
      <c r="AY12" s="9"/>
      <c r="AZ12" s="4"/>
      <c r="BA12" s="4"/>
      <c r="BB12" s="4"/>
      <c r="BC12" s="4"/>
      <c r="BD12" s="9"/>
      <c r="BE12" s="4"/>
      <c r="BF12" s="4"/>
      <c r="BG12" s="4"/>
      <c r="BH12" s="4"/>
      <c r="BI12" s="9"/>
      <c r="BJ12" s="4"/>
      <c r="BK12" s="4"/>
      <c r="BL12" s="4"/>
      <c r="BM12" s="4"/>
      <c r="BN12" s="9"/>
      <c r="BO12" s="4"/>
      <c r="BP12" s="4"/>
      <c r="BQ12" s="4"/>
      <c r="BR12" s="4"/>
      <c r="BS12" s="15"/>
    </row>
    <row r="13" spans="2:71" ht="15" customHeight="1">
      <c r="B13" s="14">
        <v>8</v>
      </c>
      <c r="C13" s="35">
        <v>39990</v>
      </c>
      <c r="D13" s="36" t="s">
        <v>197</v>
      </c>
      <c r="E13" s="4" t="s">
        <v>4</v>
      </c>
      <c r="F13" s="9"/>
      <c r="G13" s="4">
        <v>19</v>
      </c>
      <c r="H13" s="4">
        <v>2</v>
      </c>
      <c r="I13" s="4">
        <v>60</v>
      </c>
      <c r="J13" s="4">
        <v>1</v>
      </c>
      <c r="K13" s="9"/>
      <c r="L13" s="4">
        <v>15</v>
      </c>
      <c r="M13" s="4">
        <v>3</v>
      </c>
      <c r="N13" s="4">
        <v>52</v>
      </c>
      <c r="O13" s="4">
        <v>4</v>
      </c>
      <c r="P13" s="9"/>
      <c r="Q13" s="4">
        <v>7</v>
      </c>
      <c r="R13" s="4">
        <v>0</v>
      </c>
      <c r="S13" s="4">
        <v>25</v>
      </c>
      <c r="T13" s="4">
        <v>1</v>
      </c>
      <c r="U13" s="9"/>
      <c r="V13" s="4">
        <v>4</v>
      </c>
      <c r="W13" s="4">
        <v>0</v>
      </c>
      <c r="X13" s="4">
        <v>24</v>
      </c>
      <c r="Y13" s="4">
        <v>0</v>
      </c>
      <c r="Z13" s="9"/>
      <c r="AA13" s="4"/>
      <c r="AB13" s="4"/>
      <c r="AC13" s="4"/>
      <c r="AD13" s="4"/>
      <c r="AE13" s="9"/>
      <c r="AF13" s="4">
        <v>7</v>
      </c>
      <c r="AG13" s="4">
        <v>1</v>
      </c>
      <c r="AH13" s="4">
        <v>21</v>
      </c>
      <c r="AI13" s="4">
        <v>0</v>
      </c>
      <c r="AJ13" s="9"/>
      <c r="AK13" s="4"/>
      <c r="AL13" s="4"/>
      <c r="AM13" s="4"/>
      <c r="AN13" s="4"/>
      <c r="AO13" s="9"/>
      <c r="AP13" s="4"/>
      <c r="AQ13" s="4"/>
      <c r="AR13" s="4"/>
      <c r="AS13" s="4"/>
      <c r="AT13" s="9"/>
      <c r="AU13" s="4"/>
      <c r="AV13" s="4"/>
      <c r="AW13" s="4"/>
      <c r="AX13" s="4"/>
      <c r="AY13" s="9"/>
      <c r="AZ13" s="4"/>
      <c r="BA13" s="4"/>
      <c r="BB13" s="4"/>
      <c r="BC13" s="4"/>
      <c r="BD13" s="9"/>
      <c r="BE13" s="4"/>
      <c r="BF13" s="4"/>
      <c r="BG13" s="4"/>
      <c r="BH13" s="4"/>
      <c r="BI13" s="9"/>
      <c r="BJ13" s="4"/>
      <c r="BK13" s="4"/>
      <c r="BL13" s="4"/>
      <c r="BM13" s="4"/>
      <c r="BN13" s="9"/>
      <c r="BO13" s="4"/>
      <c r="BP13" s="4"/>
      <c r="BQ13" s="4"/>
      <c r="BR13" s="4"/>
      <c r="BS13" s="15"/>
    </row>
    <row r="14" spans="2:71" ht="15" customHeight="1">
      <c r="B14" s="14">
        <v>9</v>
      </c>
      <c r="C14" s="35">
        <v>39997</v>
      </c>
      <c r="D14" s="36" t="s">
        <v>198</v>
      </c>
      <c r="E14" s="4" t="s">
        <v>12</v>
      </c>
      <c r="F14" s="9"/>
      <c r="G14" s="4"/>
      <c r="H14" s="4"/>
      <c r="I14" s="4"/>
      <c r="J14" s="4"/>
      <c r="K14" s="9"/>
      <c r="L14" s="4">
        <v>6</v>
      </c>
      <c r="M14" s="4">
        <v>1</v>
      </c>
      <c r="N14" s="4">
        <v>25</v>
      </c>
      <c r="O14" s="4">
        <v>0</v>
      </c>
      <c r="P14" s="9"/>
      <c r="Q14" s="4"/>
      <c r="R14" s="4"/>
      <c r="S14" s="4"/>
      <c r="T14" s="4"/>
      <c r="U14" s="9"/>
      <c r="V14" s="4">
        <v>10</v>
      </c>
      <c r="W14" s="4">
        <v>3</v>
      </c>
      <c r="X14" s="4">
        <v>43</v>
      </c>
      <c r="Y14" s="4">
        <v>1</v>
      </c>
      <c r="Z14" s="9"/>
      <c r="AA14" s="4">
        <v>19.2</v>
      </c>
      <c r="AB14" s="4">
        <v>3</v>
      </c>
      <c r="AC14" s="4">
        <v>78</v>
      </c>
      <c r="AD14" s="4">
        <v>6</v>
      </c>
      <c r="AE14" s="9"/>
      <c r="AF14" s="4">
        <v>4</v>
      </c>
      <c r="AG14" s="4">
        <v>0</v>
      </c>
      <c r="AH14" s="4">
        <v>32</v>
      </c>
      <c r="AI14" s="4">
        <v>1</v>
      </c>
      <c r="AJ14" s="9"/>
      <c r="AK14" s="4">
        <v>8</v>
      </c>
      <c r="AL14" s="4">
        <v>2</v>
      </c>
      <c r="AM14" s="4">
        <v>22</v>
      </c>
      <c r="AN14" s="4">
        <v>3</v>
      </c>
      <c r="AO14" s="9"/>
      <c r="AP14" s="4"/>
      <c r="AQ14" s="4"/>
      <c r="AR14" s="4"/>
      <c r="AS14" s="4"/>
      <c r="AT14" s="9"/>
      <c r="AU14" s="4"/>
      <c r="AV14" s="4"/>
      <c r="AW14" s="4"/>
      <c r="AX14" s="4"/>
      <c r="AY14" s="9"/>
      <c r="AZ14" s="4"/>
      <c r="BA14" s="4"/>
      <c r="BB14" s="4"/>
      <c r="BC14" s="4"/>
      <c r="BD14" s="9"/>
      <c r="BE14" s="4"/>
      <c r="BF14" s="4"/>
      <c r="BG14" s="4"/>
      <c r="BH14" s="4"/>
      <c r="BI14" s="9"/>
      <c r="BJ14" s="4"/>
      <c r="BK14" s="4"/>
      <c r="BL14" s="4"/>
      <c r="BM14" s="4"/>
      <c r="BN14" s="9"/>
      <c r="BO14" s="4"/>
      <c r="BP14" s="4"/>
      <c r="BQ14" s="4"/>
      <c r="BR14" s="4"/>
      <c r="BS14" s="15"/>
    </row>
    <row r="15" spans="2:71" ht="15" customHeight="1">
      <c r="B15" s="14">
        <v>10</v>
      </c>
      <c r="C15" s="35">
        <v>40004</v>
      </c>
      <c r="D15" s="36" t="s">
        <v>192</v>
      </c>
      <c r="E15" s="4" t="s">
        <v>12</v>
      </c>
      <c r="F15" s="9"/>
      <c r="G15" s="4">
        <v>16</v>
      </c>
      <c r="H15" s="4">
        <v>4</v>
      </c>
      <c r="I15" s="4">
        <v>58</v>
      </c>
      <c r="J15" s="4">
        <v>4</v>
      </c>
      <c r="K15" s="9"/>
      <c r="L15" s="4">
        <v>7.1</v>
      </c>
      <c r="M15" s="4">
        <v>0</v>
      </c>
      <c r="N15" s="4">
        <v>36</v>
      </c>
      <c r="O15" s="4">
        <v>3</v>
      </c>
      <c r="P15" s="9"/>
      <c r="Q15" s="4"/>
      <c r="R15" s="4"/>
      <c r="S15" s="4"/>
      <c r="T15" s="4"/>
      <c r="U15" s="9"/>
      <c r="V15" s="4">
        <v>7</v>
      </c>
      <c r="W15" s="4">
        <v>0</v>
      </c>
      <c r="X15" s="4">
        <v>37</v>
      </c>
      <c r="Y15" s="4">
        <v>0</v>
      </c>
      <c r="Z15" s="9"/>
      <c r="AA15" s="4">
        <v>6</v>
      </c>
      <c r="AB15" s="4">
        <v>2</v>
      </c>
      <c r="AC15" s="4">
        <v>18</v>
      </c>
      <c r="AD15" s="4">
        <v>1</v>
      </c>
      <c r="AE15" s="9"/>
      <c r="AF15" s="4"/>
      <c r="AG15" s="4"/>
      <c r="AH15" s="4"/>
      <c r="AI15" s="4"/>
      <c r="AJ15" s="9"/>
      <c r="AK15" s="4">
        <v>3</v>
      </c>
      <c r="AL15" s="4">
        <v>0</v>
      </c>
      <c r="AM15" s="4">
        <v>20</v>
      </c>
      <c r="AN15" s="4">
        <v>1</v>
      </c>
      <c r="AO15" s="9"/>
      <c r="AP15" s="4">
        <v>2</v>
      </c>
      <c r="AQ15" s="4">
        <v>0</v>
      </c>
      <c r="AR15" s="4">
        <v>11</v>
      </c>
      <c r="AS15" s="4">
        <v>0</v>
      </c>
      <c r="AT15" s="9"/>
      <c r="AU15" s="4"/>
      <c r="AV15" s="4"/>
      <c r="AW15" s="4"/>
      <c r="AX15" s="4"/>
      <c r="AY15" s="9"/>
      <c r="AZ15" s="4"/>
      <c r="BA15" s="4"/>
      <c r="BB15" s="4"/>
      <c r="BC15" s="4"/>
      <c r="BD15" s="9"/>
      <c r="BE15" s="4"/>
      <c r="BF15" s="4"/>
      <c r="BG15" s="4"/>
      <c r="BH15" s="4"/>
      <c r="BI15" s="9"/>
      <c r="BJ15" s="4"/>
      <c r="BK15" s="4"/>
      <c r="BL15" s="4"/>
      <c r="BM15" s="4"/>
      <c r="BN15" s="9"/>
      <c r="BO15" s="4"/>
      <c r="BP15" s="4"/>
      <c r="BQ15" s="4"/>
      <c r="BR15" s="4"/>
      <c r="BS15" s="15"/>
    </row>
    <row r="16" spans="2:71" ht="15" customHeight="1">
      <c r="B16" s="14">
        <v>11</v>
      </c>
      <c r="C16" s="35">
        <v>40011</v>
      </c>
      <c r="D16" s="36" t="s">
        <v>193</v>
      </c>
      <c r="E16" s="4" t="s">
        <v>4</v>
      </c>
      <c r="F16" s="9"/>
      <c r="G16" s="4">
        <v>15</v>
      </c>
      <c r="H16" s="4">
        <v>6</v>
      </c>
      <c r="I16" s="4">
        <v>36</v>
      </c>
      <c r="J16" s="4">
        <v>1</v>
      </c>
      <c r="K16" s="9"/>
      <c r="L16" s="4">
        <v>5</v>
      </c>
      <c r="M16" s="4">
        <v>1</v>
      </c>
      <c r="N16" s="4">
        <v>19</v>
      </c>
      <c r="O16" s="4">
        <v>0</v>
      </c>
      <c r="P16" s="9"/>
      <c r="Q16" s="4"/>
      <c r="R16" s="4"/>
      <c r="S16" s="4"/>
      <c r="T16" s="4"/>
      <c r="U16" s="9"/>
      <c r="V16" s="4">
        <v>11</v>
      </c>
      <c r="W16" s="4">
        <v>2</v>
      </c>
      <c r="X16" s="4">
        <v>35</v>
      </c>
      <c r="Y16" s="4">
        <v>3</v>
      </c>
      <c r="Z16" s="9"/>
      <c r="AA16" s="4"/>
      <c r="AB16" s="4"/>
      <c r="AC16" s="4"/>
      <c r="AD16" s="4"/>
      <c r="AE16" s="9"/>
      <c r="AF16" s="4">
        <v>8.3</v>
      </c>
      <c r="AG16" s="4">
        <v>0</v>
      </c>
      <c r="AH16" s="4">
        <v>31</v>
      </c>
      <c r="AI16" s="4">
        <v>2</v>
      </c>
      <c r="AJ16" s="9"/>
      <c r="AK16" s="4"/>
      <c r="AL16" s="4"/>
      <c r="AM16" s="4"/>
      <c r="AN16" s="4"/>
      <c r="AO16" s="9"/>
      <c r="AP16" s="4"/>
      <c r="AQ16" s="4"/>
      <c r="AR16" s="4"/>
      <c r="AS16" s="4"/>
      <c r="AT16" s="9"/>
      <c r="AU16" s="4">
        <v>6</v>
      </c>
      <c r="AV16" s="4">
        <v>0</v>
      </c>
      <c r="AW16" s="4">
        <v>26</v>
      </c>
      <c r="AX16" s="4">
        <v>1</v>
      </c>
      <c r="AY16" s="9"/>
      <c r="AZ16" s="4"/>
      <c r="BA16" s="4"/>
      <c r="BB16" s="4"/>
      <c r="BC16" s="4"/>
      <c r="BD16" s="9"/>
      <c r="BE16" s="4"/>
      <c r="BF16" s="4"/>
      <c r="BG16" s="4"/>
      <c r="BH16" s="4"/>
      <c r="BI16" s="9"/>
      <c r="BJ16" s="4"/>
      <c r="BK16" s="4"/>
      <c r="BL16" s="4"/>
      <c r="BM16" s="4"/>
      <c r="BN16" s="9"/>
      <c r="BO16" s="4"/>
      <c r="BP16" s="4"/>
      <c r="BQ16" s="4"/>
      <c r="BR16" s="4"/>
      <c r="BS16" s="15"/>
    </row>
    <row r="17" spans="2:71" ht="15" customHeight="1">
      <c r="B17" s="14">
        <v>12</v>
      </c>
      <c r="C17" s="35">
        <v>40018</v>
      </c>
      <c r="D17" s="36" t="s">
        <v>154</v>
      </c>
      <c r="E17" s="4" t="s">
        <v>4</v>
      </c>
      <c r="F17" s="9"/>
      <c r="G17" s="4">
        <v>23</v>
      </c>
      <c r="H17" s="4">
        <v>6</v>
      </c>
      <c r="I17" s="4">
        <v>51</v>
      </c>
      <c r="J17" s="4">
        <v>5</v>
      </c>
      <c r="K17" s="9"/>
      <c r="L17" s="4">
        <v>7</v>
      </c>
      <c r="M17" s="4">
        <v>2</v>
      </c>
      <c r="N17" s="4">
        <v>20</v>
      </c>
      <c r="O17" s="4">
        <v>0</v>
      </c>
      <c r="P17" s="9"/>
      <c r="Q17" s="4"/>
      <c r="R17" s="4"/>
      <c r="S17" s="4"/>
      <c r="T17" s="4"/>
      <c r="U17" s="9"/>
      <c r="V17" s="4"/>
      <c r="W17" s="4"/>
      <c r="X17" s="4"/>
      <c r="Y17" s="4"/>
      <c r="Z17" s="9"/>
      <c r="AA17" s="4"/>
      <c r="AB17" s="4"/>
      <c r="AC17" s="4"/>
      <c r="AD17" s="4"/>
      <c r="AE17" s="9"/>
      <c r="AF17" s="4">
        <v>15</v>
      </c>
      <c r="AG17" s="4">
        <v>2</v>
      </c>
      <c r="AH17" s="4">
        <v>59</v>
      </c>
      <c r="AI17" s="4">
        <v>5</v>
      </c>
      <c r="AJ17" s="9"/>
      <c r="AK17" s="4"/>
      <c r="AL17" s="4"/>
      <c r="AM17" s="4"/>
      <c r="AN17" s="4"/>
      <c r="AO17" s="9"/>
      <c r="AP17" s="4"/>
      <c r="AQ17" s="4"/>
      <c r="AR17" s="4"/>
      <c r="AS17" s="4"/>
      <c r="AT17" s="9"/>
      <c r="AU17" s="4"/>
      <c r="AV17" s="4"/>
      <c r="AW17" s="4"/>
      <c r="AX17" s="4"/>
      <c r="AY17" s="9"/>
      <c r="AZ17" s="4"/>
      <c r="BA17" s="4"/>
      <c r="BB17" s="4"/>
      <c r="BC17" s="4"/>
      <c r="BD17" s="9"/>
      <c r="BE17" s="4"/>
      <c r="BF17" s="4"/>
      <c r="BG17" s="4"/>
      <c r="BH17" s="4"/>
      <c r="BI17" s="9"/>
      <c r="BJ17" s="4"/>
      <c r="BK17" s="4"/>
      <c r="BL17" s="4"/>
      <c r="BM17" s="4"/>
      <c r="BN17" s="9"/>
      <c r="BO17" s="4"/>
      <c r="BP17" s="4"/>
      <c r="BQ17" s="4"/>
      <c r="BR17" s="4"/>
      <c r="BS17" s="15"/>
    </row>
    <row r="18" spans="2:71" ht="15" customHeight="1">
      <c r="B18" s="14">
        <v>13</v>
      </c>
      <c r="C18" s="35">
        <v>40025</v>
      </c>
      <c r="D18" s="36" t="s">
        <v>194</v>
      </c>
      <c r="E18" s="4" t="s">
        <v>12</v>
      </c>
      <c r="F18" s="9"/>
      <c r="G18" s="4">
        <v>17</v>
      </c>
      <c r="H18" s="4">
        <v>7</v>
      </c>
      <c r="I18" s="4">
        <v>38</v>
      </c>
      <c r="J18" s="4">
        <v>5</v>
      </c>
      <c r="K18" s="9"/>
      <c r="L18" s="4">
        <v>8</v>
      </c>
      <c r="M18" s="4">
        <v>2</v>
      </c>
      <c r="N18" s="4">
        <v>40</v>
      </c>
      <c r="O18" s="4">
        <v>1</v>
      </c>
      <c r="P18" s="9"/>
      <c r="Q18" s="4"/>
      <c r="R18" s="4"/>
      <c r="S18" s="4"/>
      <c r="T18" s="4"/>
      <c r="U18" s="9"/>
      <c r="V18" s="4">
        <v>1.5</v>
      </c>
      <c r="W18" s="4">
        <v>1</v>
      </c>
      <c r="X18" s="4">
        <v>8</v>
      </c>
      <c r="Y18" s="4">
        <v>1</v>
      </c>
      <c r="Z18" s="9"/>
      <c r="AA18" s="4">
        <v>16</v>
      </c>
      <c r="AB18" s="4">
        <v>9</v>
      </c>
      <c r="AC18" s="4">
        <v>28</v>
      </c>
      <c r="AD18" s="4">
        <v>3</v>
      </c>
      <c r="AE18" s="9"/>
      <c r="AF18" s="4">
        <v>5</v>
      </c>
      <c r="AG18" s="4">
        <v>2</v>
      </c>
      <c r="AH18" s="4">
        <v>7</v>
      </c>
      <c r="AI18" s="4">
        <v>0</v>
      </c>
      <c r="AJ18" s="9"/>
      <c r="AK18" s="4"/>
      <c r="AL18" s="4"/>
      <c r="AM18" s="4"/>
      <c r="AN18" s="4"/>
      <c r="AO18" s="9"/>
      <c r="AP18" s="4"/>
      <c r="AQ18" s="4"/>
      <c r="AR18" s="4"/>
      <c r="AS18" s="4"/>
      <c r="AT18" s="9"/>
      <c r="AU18" s="4"/>
      <c r="AV18" s="4"/>
      <c r="AW18" s="4"/>
      <c r="AX18" s="4"/>
      <c r="AY18" s="9"/>
      <c r="AZ18" s="4"/>
      <c r="BA18" s="4"/>
      <c r="BB18" s="4"/>
      <c r="BC18" s="4"/>
      <c r="BD18" s="9"/>
      <c r="BE18" s="4"/>
      <c r="BF18" s="4"/>
      <c r="BG18" s="4"/>
      <c r="BH18" s="4"/>
      <c r="BI18" s="9"/>
      <c r="BJ18" s="4"/>
      <c r="BK18" s="4"/>
      <c r="BL18" s="4"/>
      <c r="BM18" s="4"/>
      <c r="BN18" s="9"/>
      <c r="BO18" s="4"/>
      <c r="BP18" s="4"/>
      <c r="BQ18" s="4"/>
      <c r="BR18" s="4"/>
      <c r="BS18" s="15"/>
    </row>
    <row r="19" spans="2:71" ht="15" customHeight="1">
      <c r="B19" s="14">
        <v>14</v>
      </c>
      <c r="C19" s="35">
        <v>40032</v>
      </c>
      <c r="D19" s="36" t="s">
        <v>195</v>
      </c>
      <c r="E19" s="4" t="s">
        <v>4</v>
      </c>
      <c r="F19" s="9"/>
      <c r="G19" s="4">
        <v>10.1</v>
      </c>
      <c r="H19" s="4">
        <v>7</v>
      </c>
      <c r="I19" s="4">
        <v>11</v>
      </c>
      <c r="J19" s="4">
        <v>2</v>
      </c>
      <c r="K19" s="9"/>
      <c r="L19" s="4">
        <v>7</v>
      </c>
      <c r="M19" s="4">
        <v>3</v>
      </c>
      <c r="N19" s="4">
        <v>13</v>
      </c>
      <c r="O19" s="4">
        <v>1</v>
      </c>
      <c r="P19" s="9"/>
      <c r="Q19" s="4"/>
      <c r="R19" s="4"/>
      <c r="S19" s="4"/>
      <c r="T19" s="4"/>
      <c r="U19" s="9"/>
      <c r="V19" s="4">
        <v>15.5</v>
      </c>
      <c r="W19" s="4">
        <v>5</v>
      </c>
      <c r="X19" s="4">
        <v>41</v>
      </c>
      <c r="Y19" s="4">
        <v>1</v>
      </c>
      <c r="Z19" s="9"/>
      <c r="AA19" s="4">
        <v>18.2</v>
      </c>
      <c r="AB19" s="4">
        <v>5</v>
      </c>
      <c r="AC19" s="4">
        <v>57</v>
      </c>
      <c r="AD19" s="4">
        <v>5</v>
      </c>
      <c r="AE19" s="9"/>
      <c r="AF19" s="4"/>
      <c r="AG19" s="4"/>
      <c r="AH19" s="4"/>
      <c r="AI19" s="4"/>
      <c r="AJ19" s="9"/>
      <c r="AK19" s="4"/>
      <c r="AL19" s="4"/>
      <c r="AM19" s="4"/>
      <c r="AN19" s="4"/>
      <c r="AO19" s="9"/>
      <c r="AP19" s="4"/>
      <c r="AQ19" s="4"/>
      <c r="AR19" s="4"/>
      <c r="AS19" s="4"/>
      <c r="AT19" s="9"/>
      <c r="AU19" s="4"/>
      <c r="AV19" s="4"/>
      <c r="AW19" s="4"/>
      <c r="AX19" s="4"/>
      <c r="AY19" s="9"/>
      <c r="AZ19" s="4"/>
      <c r="BA19" s="4"/>
      <c r="BB19" s="4"/>
      <c r="BC19" s="4"/>
      <c r="BD19" s="9"/>
      <c r="BE19" s="4"/>
      <c r="BF19" s="4"/>
      <c r="BG19" s="4"/>
      <c r="BH19" s="4"/>
      <c r="BI19" s="9"/>
      <c r="BJ19" s="4"/>
      <c r="BK19" s="4"/>
      <c r="BL19" s="4"/>
      <c r="BM19" s="4"/>
      <c r="BN19" s="9"/>
      <c r="BO19" s="4"/>
      <c r="BP19" s="4"/>
      <c r="BQ19" s="4"/>
      <c r="BR19" s="4"/>
      <c r="BS19" s="15"/>
    </row>
    <row r="20" spans="2:71" ht="15" customHeight="1">
      <c r="B20" s="14">
        <v>15</v>
      </c>
      <c r="C20" s="35">
        <v>40039</v>
      </c>
      <c r="D20" s="36" t="s">
        <v>156</v>
      </c>
      <c r="E20" s="4" t="s">
        <v>12</v>
      </c>
      <c r="F20" s="9"/>
      <c r="G20" s="4"/>
      <c r="H20" s="4"/>
      <c r="I20" s="4"/>
      <c r="J20" s="4"/>
      <c r="K20" s="9"/>
      <c r="L20" s="4"/>
      <c r="M20" s="4"/>
      <c r="N20" s="4"/>
      <c r="O20" s="4"/>
      <c r="P20" s="9"/>
      <c r="Q20" s="4"/>
      <c r="R20" s="4"/>
      <c r="S20" s="4"/>
      <c r="T20" s="4"/>
      <c r="U20" s="9"/>
      <c r="V20" s="4"/>
      <c r="W20" s="4"/>
      <c r="X20" s="4"/>
      <c r="Y20" s="4"/>
      <c r="Z20" s="9"/>
      <c r="AA20" s="4"/>
      <c r="AB20" s="4"/>
      <c r="AC20" s="4"/>
      <c r="AD20" s="4"/>
      <c r="AE20" s="9"/>
      <c r="AF20" s="4"/>
      <c r="AG20" s="4"/>
      <c r="AH20" s="4"/>
      <c r="AI20" s="4"/>
      <c r="AJ20" s="9"/>
      <c r="AK20" s="4"/>
      <c r="AL20" s="4"/>
      <c r="AM20" s="4"/>
      <c r="AN20" s="4"/>
      <c r="AO20" s="9"/>
      <c r="AP20" s="4"/>
      <c r="AQ20" s="4"/>
      <c r="AR20" s="4"/>
      <c r="AS20" s="4"/>
      <c r="AT20" s="9"/>
      <c r="AU20" s="4"/>
      <c r="AV20" s="4"/>
      <c r="AW20" s="4"/>
      <c r="AX20" s="4"/>
      <c r="AY20" s="9"/>
      <c r="AZ20" s="4"/>
      <c r="BA20" s="4"/>
      <c r="BB20" s="4"/>
      <c r="BC20" s="4"/>
      <c r="BD20" s="9"/>
      <c r="BE20" s="4"/>
      <c r="BF20" s="4"/>
      <c r="BG20" s="4"/>
      <c r="BH20" s="4"/>
      <c r="BI20" s="9"/>
      <c r="BJ20" s="4"/>
      <c r="BK20" s="4"/>
      <c r="BL20" s="4"/>
      <c r="BM20" s="4"/>
      <c r="BN20" s="9"/>
      <c r="BO20" s="4"/>
      <c r="BP20" s="4"/>
      <c r="BQ20" s="4"/>
      <c r="BR20" s="4"/>
      <c r="BS20" s="15"/>
    </row>
    <row r="21" spans="2:71" ht="15" customHeight="1">
      <c r="B21" s="14">
        <v>16</v>
      </c>
      <c r="C21" s="35">
        <v>40046</v>
      </c>
      <c r="D21" s="36" t="s">
        <v>196</v>
      </c>
      <c r="E21" s="4" t="s">
        <v>4</v>
      </c>
      <c r="F21" s="9"/>
      <c r="G21" s="4"/>
      <c r="H21" s="4"/>
      <c r="I21" s="4"/>
      <c r="J21" s="4"/>
      <c r="K21" s="9"/>
      <c r="L21" s="4">
        <v>7</v>
      </c>
      <c r="M21" s="4">
        <v>1</v>
      </c>
      <c r="N21" s="4">
        <v>31</v>
      </c>
      <c r="O21" s="4">
        <v>1</v>
      </c>
      <c r="P21" s="9"/>
      <c r="Q21" s="4">
        <v>3</v>
      </c>
      <c r="R21" s="4">
        <v>0</v>
      </c>
      <c r="S21" s="4">
        <v>25</v>
      </c>
      <c r="T21" s="4">
        <v>0</v>
      </c>
      <c r="U21" s="9"/>
      <c r="V21" s="4"/>
      <c r="W21" s="4"/>
      <c r="X21" s="4"/>
      <c r="Y21" s="4"/>
      <c r="Z21" s="9"/>
      <c r="AA21" s="4">
        <v>4.1</v>
      </c>
      <c r="AB21" s="4">
        <v>0</v>
      </c>
      <c r="AC21" s="4">
        <v>32</v>
      </c>
      <c r="AD21" s="4">
        <v>2</v>
      </c>
      <c r="AE21" s="9"/>
      <c r="AF21" s="4">
        <v>5</v>
      </c>
      <c r="AG21" s="4">
        <v>2</v>
      </c>
      <c r="AH21" s="4">
        <v>10</v>
      </c>
      <c r="AI21" s="4">
        <v>0</v>
      </c>
      <c r="AJ21" s="9"/>
      <c r="AK21" s="4"/>
      <c r="AL21" s="4"/>
      <c r="AM21" s="4"/>
      <c r="AN21" s="4"/>
      <c r="AO21" s="9"/>
      <c r="AP21" s="4"/>
      <c r="AQ21" s="4"/>
      <c r="AR21" s="4"/>
      <c r="AS21" s="4"/>
      <c r="AT21" s="9"/>
      <c r="AU21" s="4"/>
      <c r="AV21" s="4"/>
      <c r="AW21" s="4"/>
      <c r="AX21" s="4"/>
      <c r="AY21" s="9"/>
      <c r="AZ21" s="4"/>
      <c r="BA21" s="4"/>
      <c r="BB21" s="4"/>
      <c r="BC21" s="4"/>
      <c r="BD21" s="9"/>
      <c r="BE21" s="4"/>
      <c r="BF21" s="4"/>
      <c r="BG21" s="4"/>
      <c r="BH21" s="4"/>
      <c r="BI21" s="9"/>
      <c r="BJ21" s="4"/>
      <c r="BK21" s="4"/>
      <c r="BL21" s="4"/>
      <c r="BM21" s="4"/>
      <c r="BN21" s="9"/>
      <c r="BO21" s="4"/>
      <c r="BP21" s="4"/>
      <c r="BQ21" s="4"/>
      <c r="BR21" s="4"/>
      <c r="BS21" s="15"/>
    </row>
    <row r="22" spans="2:71" ht="15" customHeight="1">
      <c r="B22" s="14">
        <v>17</v>
      </c>
      <c r="C22" s="35">
        <v>40053</v>
      </c>
      <c r="D22" s="36" t="s">
        <v>197</v>
      </c>
      <c r="E22" s="4" t="s">
        <v>12</v>
      </c>
      <c r="F22" s="9"/>
      <c r="G22" s="4">
        <v>11</v>
      </c>
      <c r="H22" s="4">
        <v>2</v>
      </c>
      <c r="I22" s="4">
        <v>41</v>
      </c>
      <c r="J22" s="4">
        <v>2</v>
      </c>
      <c r="K22" s="9"/>
      <c r="L22" s="4">
        <v>10</v>
      </c>
      <c r="M22" s="4">
        <v>3</v>
      </c>
      <c r="N22" s="4">
        <v>30</v>
      </c>
      <c r="O22" s="4">
        <v>2</v>
      </c>
      <c r="P22" s="9"/>
      <c r="Q22" s="4"/>
      <c r="R22" s="4"/>
      <c r="S22" s="4"/>
      <c r="T22" s="4"/>
      <c r="U22" s="9"/>
      <c r="V22" s="4">
        <v>7</v>
      </c>
      <c r="W22" s="4">
        <v>0</v>
      </c>
      <c r="X22" s="4">
        <v>22</v>
      </c>
      <c r="Y22" s="4">
        <v>2</v>
      </c>
      <c r="Z22" s="9"/>
      <c r="AA22" s="4"/>
      <c r="AB22" s="4"/>
      <c r="AC22" s="4"/>
      <c r="AD22" s="4"/>
      <c r="AE22" s="9"/>
      <c r="AF22" s="4">
        <v>14.1</v>
      </c>
      <c r="AG22" s="4">
        <v>1</v>
      </c>
      <c r="AH22" s="4">
        <v>32</v>
      </c>
      <c r="AI22" s="4">
        <v>1</v>
      </c>
      <c r="AJ22" s="9"/>
      <c r="AK22" s="4">
        <v>8</v>
      </c>
      <c r="AL22" s="4">
        <v>2</v>
      </c>
      <c r="AM22" s="4">
        <v>20</v>
      </c>
      <c r="AN22" s="4">
        <v>2</v>
      </c>
      <c r="AO22" s="9"/>
      <c r="AP22" s="4"/>
      <c r="AQ22" s="4"/>
      <c r="AR22" s="4"/>
      <c r="AS22" s="4"/>
      <c r="AT22" s="9"/>
      <c r="AU22" s="4"/>
      <c r="AV22" s="4"/>
      <c r="AW22" s="4"/>
      <c r="AX22" s="4"/>
      <c r="AY22" s="9"/>
      <c r="AZ22" s="4"/>
      <c r="BA22" s="4"/>
      <c r="BB22" s="4"/>
      <c r="BC22" s="4"/>
      <c r="BD22" s="9"/>
      <c r="BE22" s="4"/>
      <c r="BF22" s="4"/>
      <c r="BG22" s="4"/>
      <c r="BH22" s="4"/>
      <c r="BI22" s="9"/>
      <c r="BJ22" s="4"/>
      <c r="BK22" s="4"/>
      <c r="BL22" s="4"/>
      <c r="BM22" s="4"/>
      <c r="BN22" s="9"/>
      <c r="BO22" s="4"/>
      <c r="BP22" s="4"/>
      <c r="BQ22" s="4"/>
      <c r="BR22" s="4"/>
      <c r="BS22" s="15"/>
    </row>
    <row r="23" spans="2:71" ht="15" customHeight="1">
      <c r="B23" s="14">
        <v>18</v>
      </c>
      <c r="C23" s="35">
        <v>40060</v>
      </c>
      <c r="D23" s="36" t="s">
        <v>198</v>
      </c>
      <c r="E23" s="4" t="s">
        <v>4</v>
      </c>
      <c r="F23" s="9"/>
      <c r="G23" s="4">
        <v>11</v>
      </c>
      <c r="H23" s="4">
        <v>4</v>
      </c>
      <c r="I23" s="4">
        <v>30</v>
      </c>
      <c r="J23" s="4">
        <v>2</v>
      </c>
      <c r="K23" s="9"/>
      <c r="L23" s="4">
        <v>12</v>
      </c>
      <c r="M23" s="4">
        <v>2</v>
      </c>
      <c r="N23" s="4">
        <v>41</v>
      </c>
      <c r="O23" s="4">
        <v>3</v>
      </c>
      <c r="P23" s="9"/>
      <c r="Q23" s="4"/>
      <c r="R23" s="4"/>
      <c r="S23" s="4"/>
      <c r="T23" s="4"/>
      <c r="U23" s="9"/>
      <c r="V23" s="4">
        <v>5</v>
      </c>
      <c r="W23" s="4">
        <v>0</v>
      </c>
      <c r="X23" s="4">
        <v>9</v>
      </c>
      <c r="Y23" s="4">
        <v>0</v>
      </c>
      <c r="Z23" s="9"/>
      <c r="AA23" s="4">
        <v>5</v>
      </c>
      <c r="AB23" s="4">
        <v>3</v>
      </c>
      <c r="AC23" s="4">
        <v>10</v>
      </c>
      <c r="AD23" s="4">
        <v>0</v>
      </c>
      <c r="AE23" s="9"/>
      <c r="AF23" s="4">
        <v>12</v>
      </c>
      <c r="AG23" s="4">
        <v>4</v>
      </c>
      <c r="AH23" s="4">
        <v>21</v>
      </c>
      <c r="AI23" s="4">
        <v>3</v>
      </c>
      <c r="AJ23" s="9"/>
      <c r="AK23" s="4"/>
      <c r="AL23" s="4"/>
      <c r="AM23" s="4"/>
      <c r="AN23" s="4"/>
      <c r="AO23" s="9"/>
      <c r="AP23" s="4"/>
      <c r="AQ23" s="4"/>
      <c r="AR23" s="4"/>
      <c r="AS23" s="4"/>
      <c r="AT23" s="9"/>
      <c r="AU23" s="4"/>
      <c r="AV23" s="4"/>
      <c r="AW23" s="4"/>
      <c r="AX23" s="4"/>
      <c r="AY23" s="9"/>
      <c r="AZ23" s="4">
        <v>3</v>
      </c>
      <c r="BA23" s="4">
        <v>0</v>
      </c>
      <c r="BB23" s="4">
        <v>8</v>
      </c>
      <c r="BC23" s="4">
        <v>1</v>
      </c>
      <c r="BD23" s="9"/>
      <c r="BE23" s="4"/>
      <c r="BF23" s="4"/>
      <c r="BG23" s="4"/>
      <c r="BH23" s="4"/>
      <c r="BI23" s="9"/>
      <c r="BJ23" s="4"/>
      <c r="BK23" s="4"/>
      <c r="BL23" s="4"/>
      <c r="BM23" s="4"/>
      <c r="BN23" s="9"/>
      <c r="BO23" s="4"/>
      <c r="BP23" s="4"/>
      <c r="BQ23" s="4"/>
      <c r="BR23" s="4"/>
      <c r="BS23" s="15"/>
    </row>
    <row r="24" spans="2:71" ht="12.75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5"/>
    </row>
    <row r="25" spans="2:71" ht="12.75">
      <c r="B25" s="14"/>
      <c r="C25" s="9"/>
      <c r="D25" s="4" t="s">
        <v>47</v>
      </c>
      <c r="E25" s="9"/>
      <c r="F25" s="9"/>
      <c r="G25" s="23">
        <v>195.1</v>
      </c>
      <c r="H25" s="24">
        <f>SUM(H6:H23)</f>
        <v>55</v>
      </c>
      <c r="I25" s="24">
        <f>SUM(I6:I23)</f>
        <v>524</v>
      </c>
      <c r="J25" s="24">
        <f>SUM(J6:J23)</f>
        <v>28</v>
      </c>
      <c r="K25" s="9"/>
      <c r="L25" s="23">
        <v>138.1</v>
      </c>
      <c r="M25" s="24">
        <f>SUM(M6:M23)</f>
        <v>35</v>
      </c>
      <c r="N25" s="24">
        <f>SUM(N6:N23)</f>
        <v>478</v>
      </c>
      <c r="O25" s="24">
        <f>SUM(O6:O23)</f>
        <v>22</v>
      </c>
      <c r="P25" s="9"/>
      <c r="Q25" s="23">
        <v>31.2</v>
      </c>
      <c r="R25" s="24">
        <f>SUM(R6:R23)</f>
        <v>4</v>
      </c>
      <c r="S25" s="24">
        <f>SUM(S6:S23)</f>
        <v>150</v>
      </c>
      <c r="T25" s="24">
        <f>SUM(T6:T23)</f>
        <v>5</v>
      </c>
      <c r="U25" s="9"/>
      <c r="V25" s="23">
        <v>123.4</v>
      </c>
      <c r="W25" s="24">
        <f>SUM(W6:W23)</f>
        <v>28</v>
      </c>
      <c r="X25" s="24">
        <f>SUM(X6:X23)</f>
        <v>383</v>
      </c>
      <c r="Y25" s="24">
        <f>SUM(Y6:Y23)</f>
        <v>21</v>
      </c>
      <c r="Z25" s="9"/>
      <c r="AA25" s="23">
        <v>123.1</v>
      </c>
      <c r="AB25" s="24">
        <f>SUM(AB6:AB23)</f>
        <v>38</v>
      </c>
      <c r="AC25" s="24">
        <f>SUM(AC6:AC23)</f>
        <v>358</v>
      </c>
      <c r="AD25" s="24">
        <f>SUM(AD6:AD23)</f>
        <v>32</v>
      </c>
      <c r="AE25" s="9"/>
      <c r="AF25" s="23">
        <v>117.3</v>
      </c>
      <c r="AG25" s="24">
        <f>SUM(AG6:AG23)</f>
        <v>25</v>
      </c>
      <c r="AH25" s="24">
        <f>SUM(AH6:AH23)</f>
        <v>372</v>
      </c>
      <c r="AI25" s="24">
        <f>SUM(AI6:AI23)</f>
        <v>22</v>
      </c>
      <c r="AJ25" s="9"/>
      <c r="AK25" s="23">
        <v>19</v>
      </c>
      <c r="AL25" s="24">
        <f>SUM(AL6:AL23)</f>
        <v>4</v>
      </c>
      <c r="AM25" s="24">
        <f>SUM(AM6:AM23)</f>
        <v>62</v>
      </c>
      <c r="AN25" s="24">
        <f>SUM(AN6:AN23)</f>
        <v>6</v>
      </c>
      <c r="AO25" s="9"/>
      <c r="AP25" s="23">
        <v>2</v>
      </c>
      <c r="AQ25" s="24">
        <f>SUM(AQ6:AQ23)</f>
        <v>0</v>
      </c>
      <c r="AR25" s="24">
        <f>SUM(AR6:AR23)</f>
        <v>11</v>
      </c>
      <c r="AS25" s="24">
        <f>SUM(AS6:AS23)</f>
        <v>0</v>
      </c>
      <c r="AT25" s="9"/>
      <c r="AU25" s="23">
        <v>6</v>
      </c>
      <c r="AV25" s="24">
        <f>SUM(AV6:AV23)</f>
        <v>0</v>
      </c>
      <c r="AW25" s="24">
        <f>SUM(AW6:AW23)</f>
        <v>26</v>
      </c>
      <c r="AX25" s="24">
        <f>SUM(AX6:AX23)</f>
        <v>1</v>
      </c>
      <c r="AY25" s="9"/>
      <c r="AZ25" s="23">
        <v>3</v>
      </c>
      <c r="BA25" s="24">
        <f>SUM(BA6:BA23)</f>
        <v>0</v>
      </c>
      <c r="BB25" s="24">
        <f>SUM(BB6:BB23)</f>
        <v>8</v>
      </c>
      <c r="BC25" s="24">
        <f>SUM(BC6:BC23)</f>
        <v>1</v>
      </c>
      <c r="BD25" s="9"/>
      <c r="BE25" s="23"/>
      <c r="BF25" s="24">
        <f>SUM(BF6:BF23)</f>
        <v>0</v>
      </c>
      <c r="BG25" s="24">
        <f>SUM(BG6:BG23)</f>
        <v>0</v>
      </c>
      <c r="BH25" s="24">
        <f>SUM(BH6:BH23)</f>
        <v>0</v>
      </c>
      <c r="BI25" s="9"/>
      <c r="BJ25" s="23"/>
      <c r="BK25" s="24">
        <f>SUM(BK6:BK23)</f>
        <v>0</v>
      </c>
      <c r="BL25" s="24">
        <f>SUM(BL6:BL23)</f>
        <v>0</v>
      </c>
      <c r="BM25" s="24">
        <f>SUM(BM6:BM23)</f>
        <v>0</v>
      </c>
      <c r="BN25" s="9"/>
      <c r="BO25" s="23"/>
      <c r="BP25" s="24">
        <f>SUM(BP6:BP23)</f>
        <v>0</v>
      </c>
      <c r="BQ25" s="24">
        <f>SUM(BQ6:BQ23)</f>
        <v>0</v>
      </c>
      <c r="BR25" s="24">
        <f>SUM(BR6:BR23)</f>
        <v>0</v>
      </c>
      <c r="BS25" s="15"/>
    </row>
    <row r="26" spans="2:71" ht="12.75">
      <c r="B26" s="14"/>
      <c r="C26" s="9"/>
      <c r="D26" s="4" t="s">
        <v>93</v>
      </c>
      <c r="E26" s="9"/>
      <c r="F26" s="9"/>
      <c r="G26" s="9"/>
      <c r="H26" s="9"/>
      <c r="I26" s="9"/>
      <c r="J26" s="10">
        <f>I25/J25</f>
        <v>18.714285714285715</v>
      </c>
      <c r="K26" s="9"/>
      <c r="L26" s="9"/>
      <c r="M26" s="9"/>
      <c r="N26" s="9"/>
      <c r="O26" s="31">
        <f>N25/O25</f>
        <v>21.727272727272727</v>
      </c>
      <c r="P26" s="9"/>
      <c r="Q26" s="9"/>
      <c r="R26" s="9"/>
      <c r="S26" s="9"/>
      <c r="T26" s="10">
        <f>S25/T25</f>
        <v>30</v>
      </c>
      <c r="U26" s="9"/>
      <c r="V26" s="9"/>
      <c r="W26" s="9"/>
      <c r="X26" s="9"/>
      <c r="Y26" s="10">
        <f>X25/Y25</f>
        <v>18.238095238095237</v>
      </c>
      <c r="Z26" s="28"/>
      <c r="AA26" s="28"/>
      <c r="AB26" s="28"/>
      <c r="AC26" s="28"/>
      <c r="AD26" s="10">
        <f>AC25/AD25</f>
        <v>11.1875</v>
      </c>
      <c r="AE26" s="28"/>
      <c r="AF26" s="28"/>
      <c r="AG26" s="28"/>
      <c r="AH26" s="28"/>
      <c r="AI26" s="10">
        <f>AH25/AI25</f>
        <v>16.90909090909091</v>
      </c>
      <c r="AJ26" s="28"/>
      <c r="AK26" s="28"/>
      <c r="AL26" s="28"/>
      <c r="AM26" s="28"/>
      <c r="AN26" s="10">
        <f>AM25/AN25</f>
        <v>10.333333333333334</v>
      </c>
      <c r="AO26" s="28"/>
      <c r="AP26" s="28"/>
      <c r="AQ26" s="28"/>
      <c r="AR26" s="28"/>
      <c r="AS26" s="10" t="e">
        <f>AR25/AS25</f>
        <v>#DIV/0!</v>
      </c>
      <c r="AT26" s="28"/>
      <c r="AU26" s="28"/>
      <c r="AV26" s="28"/>
      <c r="AW26" s="28"/>
      <c r="AX26" s="10">
        <f>AW25/AX25</f>
        <v>26</v>
      </c>
      <c r="AY26" s="28"/>
      <c r="AZ26" s="28"/>
      <c r="BA26" s="28"/>
      <c r="BB26" s="28"/>
      <c r="BC26" s="10">
        <f>BB25/BC25</f>
        <v>8</v>
      </c>
      <c r="BD26" s="28"/>
      <c r="BE26" s="28"/>
      <c r="BF26" s="28"/>
      <c r="BG26" s="28"/>
      <c r="BH26" s="10" t="e">
        <f>BG25/BH25</f>
        <v>#DIV/0!</v>
      </c>
      <c r="BI26" s="28"/>
      <c r="BJ26" s="28"/>
      <c r="BK26" s="28"/>
      <c r="BL26" s="28"/>
      <c r="BM26" s="10" t="e">
        <f>BL25/BM25</f>
        <v>#DIV/0!</v>
      </c>
      <c r="BN26" s="28"/>
      <c r="BO26" s="28"/>
      <c r="BP26" s="28"/>
      <c r="BQ26" s="28"/>
      <c r="BR26" s="10" t="e">
        <f>BQ25/BR25</f>
        <v>#DIV/0!</v>
      </c>
      <c r="BS26" s="15"/>
    </row>
    <row r="27" spans="2:71" ht="12.75">
      <c r="B27" s="14"/>
      <c r="C27" s="9"/>
      <c r="D27" s="4" t="s">
        <v>94</v>
      </c>
      <c r="E27" s="9"/>
      <c r="F27" s="9"/>
      <c r="G27" s="9"/>
      <c r="H27" s="9"/>
      <c r="I27" s="9"/>
      <c r="J27" s="10">
        <f>I25/195.16</f>
        <v>2.6849764295962286</v>
      </c>
      <c r="K27" s="28"/>
      <c r="L27" s="28"/>
      <c r="M27" s="28"/>
      <c r="N27" s="28"/>
      <c r="O27" s="30">
        <f>478/138.16</f>
        <v>3.4597568037058486</v>
      </c>
      <c r="P27" s="28"/>
      <c r="Q27" s="28"/>
      <c r="R27" s="28"/>
      <c r="S27" s="28"/>
      <c r="T27" s="10">
        <f>150/31.33</f>
        <v>4.787743376954995</v>
      </c>
      <c r="U27" s="28"/>
      <c r="V27" s="28"/>
      <c r="W27" s="28"/>
      <c r="X27" s="28"/>
      <c r="Y27" s="10">
        <f>383/123.66</f>
        <v>3.0972020054989486</v>
      </c>
      <c r="Z27" s="28"/>
      <c r="AA27" s="28"/>
      <c r="AB27" s="28"/>
      <c r="AC27" s="28"/>
      <c r="AD27" s="10">
        <f>358/123.16</f>
        <v>2.906787918155245</v>
      </c>
      <c r="AE27" s="28"/>
      <c r="AF27" s="28"/>
      <c r="AG27" s="28"/>
      <c r="AH27" s="28"/>
      <c r="AI27" s="10">
        <f>372/117.5</f>
        <v>3.1659574468085108</v>
      </c>
      <c r="AJ27" s="28"/>
      <c r="AK27" s="28"/>
      <c r="AL27" s="28"/>
      <c r="AM27" s="28"/>
      <c r="AN27" s="10">
        <f>62/19</f>
        <v>3.263157894736842</v>
      </c>
      <c r="AO27" s="28"/>
      <c r="AP27" s="28"/>
      <c r="AQ27" s="28"/>
      <c r="AR27" s="28"/>
      <c r="AS27" s="10">
        <v>5.5</v>
      </c>
      <c r="AT27" s="28"/>
      <c r="AU27" s="28"/>
      <c r="AV27" s="28"/>
      <c r="AW27" s="28"/>
      <c r="AX27" s="10">
        <v>4.33</v>
      </c>
      <c r="AY27" s="28"/>
      <c r="AZ27" s="28"/>
      <c r="BA27" s="28"/>
      <c r="BB27" s="28"/>
      <c r="BC27" s="10">
        <v>2.67</v>
      </c>
      <c r="BD27" s="28"/>
      <c r="BE27" s="28"/>
      <c r="BF27" s="28"/>
      <c r="BG27" s="28"/>
      <c r="BH27" s="10"/>
      <c r="BI27" s="28"/>
      <c r="BJ27" s="28"/>
      <c r="BK27" s="28"/>
      <c r="BL27" s="28"/>
      <c r="BM27" s="10"/>
      <c r="BN27" s="28"/>
      <c r="BO27" s="28"/>
      <c r="BP27" s="28"/>
      <c r="BQ27" s="28"/>
      <c r="BR27" s="10"/>
      <c r="BS27" s="15"/>
    </row>
    <row r="28" spans="2:71" ht="13.5" thickBot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1"/>
    </row>
    <row r="29" ht="13.5" thickTop="1"/>
  </sheetData>
  <sheetProtection/>
  <mergeCells count="13">
    <mergeCell ref="BP3:BR3"/>
    <mergeCell ref="AL3:AN3"/>
    <mergeCell ref="AQ3:AS3"/>
    <mergeCell ref="AV3:AX3"/>
    <mergeCell ref="BA3:BC3"/>
    <mergeCell ref="BF3:BH3"/>
    <mergeCell ref="BK3:BM3"/>
    <mergeCell ref="AB3:AD3"/>
    <mergeCell ref="AG3:AI3"/>
    <mergeCell ref="H3:J3"/>
    <mergeCell ref="M3:O3"/>
    <mergeCell ref="R3:T3"/>
    <mergeCell ref="W3:Y3"/>
  </mergeCells>
  <printOptions horizontalCentered="1"/>
  <pageMargins left="0.3937007874015748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&amp;L&amp;"Arial,Bold"&amp;14Bagshot 1st XI 2010</oddHeader>
    <oddFooter>&amp;R&amp;8&amp;D</oddFooter>
  </headerFooter>
  <colBreaks count="4" manualBreakCount="4">
    <brk id="21" max="65535" man="1"/>
    <brk id="36" max="65535" man="1"/>
    <brk id="51" min="1" max="27" man="1"/>
    <brk id="6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4"/>
  <sheetViews>
    <sheetView showGridLines="0" showRowColHeaders="0" zoomScalePageLayoutView="0" workbookViewId="0" topLeftCell="A1">
      <pane xSplit="4" ySplit="7" topLeftCell="E2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Y9" sqref="Y9"/>
    </sheetView>
  </sheetViews>
  <sheetFormatPr defaultColWidth="9.140625" defaultRowHeight="12.75"/>
  <cols>
    <col min="1" max="2" width="2.8515625" style="1" customWidth="1"/>
    <col min="3" max="3" width="4.00390625" style="1" bestFit="1" customWidth="1"/>
    <col min="4" max="4" width="10.8515625" style="1" bestFit="1" customWidth="1"/>
    <col min="5" max="5" width="3.28125" style="1" bestFit="1" customWidth="1"/>
    <col min="6" max="9" width="4.28125" style="1" bestFit="1" customWidth="1"/>
    <col min="10" max="10" width="4.140625" style="1" bestFit="1" customWidth="1"/>
    <col min="11" max="18" width="4.28125" style="1" bestFit="1" customWidth="1"/>
    <col min="19" max="23" width="4.140625" style="1" bestFit="1" customWidth="1"/>
    <col min="24" max="24" width="3.28125" style="1" customWidth="1"/>
    <col min="25" max="25" width="9.421875" style="1" bestFit="1" customWidth="1"/>
    <col min="26" max="26" width="2.7109375" style="1" customWidth="1"/>
    <col min="27" max="16384" width="9.140625" style="1" customWidth="1"/>
  </cols>
  <sheetData>
    <row r="1" ht="13.5" hidden="1" thickBot="1"/>
    <row r="2" spans="2:26" ht="13.5" thickTop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2:26" ht="12.75">
      <c r="B3" s="14"/>
      <c r="C3" s="9"/>
      <c r="D3" s="9"/>
      <c r="E3" s="9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>
        <v>13</v>
      </c>
      <c r="S3" s="9">
        <v>14</v>
      </c>
      <c r="T3" s="9">
        <v>15</v>
      </c>
      <c r="U3" s="9">
        <v>16</v>
      </c>
      <c r="V3" s="9">
        <v>17</v>
      </c>
      <c r="W3" s="9">
        <v>18</v>
      </c>
      <c r="X3" s="9"/>
      <c r="Y3" s="9"/>
      <c r="Z3" s="15"/>
    </row>
    <row r="4" spans="2:26" ht="57.75" customHeight="1">
      <c r="B4" s="14"/>
      <c r="C4" s="17"/>
      <c r="D4" s="17"/>
      <c r="E4" s="17" t="s">
        <v>11</v>
      </c>
      <c r="F4" s="3">
        <v>39941</v>
      </c>
      <c r="G4" s="3">
        <v>39948</v>
      </c>
      <c r="H4" s="3">
        <v>39955</v>
      </c>
      <c r="I4" s="3">
        <v>39962</v>
      </c>
      <c r="J4" s="3">
        <v>39969</v>
      </c>
      <c r="K4" s="3">
        <v>39976</v>
      </c>
      <c r="L4" s="3">
        <v>39983</v>
      </c>
      <c r="M4" s="3">
        <v>39990</v>
      </c>
      <c r="N4" s="3">
        <v>39997</v>
      </c>
      <c r="O4" s="3">
        <v>40004</v>
      </c>
      <c r="P4" s="3">
        <v>40011</v>
      </c>
      <c r="Q4" s="3">
        <v>40018</v>
      </c>
      <c r="R4" s="3">
        <v>40025</v>
      </c>
      <c r="S4" s="3">
        <v>40032</v>
      </c>
      <c r="T4" s="3">
        <v>40039</v>
      </c>
      <c r="U4" s="3">
        <v>40046</v>
      </c>
      <c r="V4" s="3">
        <v>40053</v>
      </c>
      <c r="W4" s="3">
        <v>40060</v>
      </c>
      <c r="X4" s="9"/>
      <c r="Y4" s="9"/>
      <c r="Z4" s="15"/>
    </row>
    <row r="5" spans="2:26" ht="18" hidden="1">
      <c r="B5" s="14"/>
      <c r="C5" s="9"/>
      <c r="D5" s="9"/>
      <c r="E5" s="17" t="s">
        <v>0</v>
      </c>
      <c r="F5" s="4" t="s">
        <v>4</v>
      </c>
      <c r="G5" s="4" t="s">
        <v>12</v>
      </c>
      <c r="H5" s="4" t="s">
        <v>12</v>
      </c>
      <c r="I5" s="4" t="s">
        <v>4</v>
      </c>
      <c r="J5" s="4" t="s">
        <v>12</v>
      </c>
      <c r="K5" s="4" t="s">
        <v>4</v>
      </c>
      <c r="L5" s="4" t="s">
        <v>12</v>
      </c>
      <c r="M5" s="4" t="s">
        <v>4</v>
      </c>
      <c r="N5" s="4" t="s">
        <v>12</v>
      </c>
      <c r="O5" s="4" t="s">
        <v>12</v>
      </c>
      <c r="P5" s="4" t="s">
        <v>4</v>
      </c>
      <c r="Q5" s="4" t="s">
        <v>4</v>
      </c>
      <c r="R5" s="4" t="s">
        <v>12</v>
      </c>
      <c r="S5" s="4" t="s">
        <v>4</v>
      </c>
      <c r="T5" s="4" t="s">
        <v>12</v>
      </c>
      <c r="U5" s="4" t="s">
        <v>4</v>
      </c>
      <c r="V5" s="4" t="s">
        <v>12</v>
      </c>
      <c r="W5" s="4" t="s">
        <v>4</v>
      </c>
      <c r="X5" s="9"/>
      <c r="Y5" s="9"/>
      <c r="Z5" s="15"/>
    </row>
    <row r="6" spans="2:26" ht="92.25" customHeight="1">
      <c r="B6" s="14"/>
      <c r="C6" s="17"/>
      <c r="D6" s="17" t="s">
        <v>49</v>
      </c>
      <c r="E6" s="17" t="s">
        <v>1</v>
      </c>
      <c r="F6" s="5" t="s">
        <v>192</v>
      </c>
      <c r="G6" s="5" t="s">
        <v>193</v>
      </c>
      <c r="H6" s="5" t="s">
        <v>154</v>
      </c>
      <c r="I6" s="5" t="s">
        <v>194</v>
      </c>
      <c r="J6" s="5" t="s">
        <v>195</v>
      </c>
      <c r="K6" s="5" t="s">
        <v>156</v>
      </c>
      <c r="L6" s="5" t="s">
        <v>196</v>
      </c>
      <c r="M6" s="5" t="s">
        <v>197</v>
      </c>
      <c r="N6" s="5" t="s">
        <v>198</v>
      </c>
      <c r="O6" s="5" t="s">
        <v>192</v>
      </c>
      <c r="P6" s="5" t="s">
        <v>193</v>
      </c>
      <c r="Q6" s="5" t="s">
        <v>154</v>
      </c>
      <c r="R6" s="5" t="s">
        <v>194</v>
      </c>
      <c r="S6" s="5" t="s">
        <v>195</v>
      </c>
      <c r="T6" s="5" t="s">
        <v>156</v>
      </c>
      <c r="U6" s="5" t="s">
        <v>196</v>
      </c>
      <c r="V6" s="5" t="s">
        <v>197</v>
      </c>
      <c r="W6" s="5" t="s">
        <v>198</v>
      </c>
      <c r="X6" s="9"/>
      <c r="Y6" s="9"/>
      <c r="Z6" s="15"/>
    </row>
    <row r="7" spans="2:26" ht="12.75">
      <c r="B7" s="14"/>
      <c r="C7" s="9"/>
      <c r="D7" s="7" t="s">
        <v>48</v>
      </c>
      <c r="E7" s="9"/>
      <c r="F7" s="2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7"/>
      <c r="Z7" s="15"/>
    </row>
    <row r="8" spans="2:26" ht="12.75">
      <c r="B8" s="14"/>
      <c r="C8" s="4">
        <v>1</v>
      </c>
      <c r="D8" s="37" t="s">
        <v>161</v>
      </c>
      <c r="E8" s="9"/>
      <c r="F8" s="37">
        <v>1</v>
      </c>
      <c r="G8" s="37"/>
      <c r="H8" s="37">
        <v>1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55" t="s">
        <v>4</v>
      </c>
      <c r="U8" s="37"/>
      <c r="V8" s="37"/>
      <c r="W8" s="37"/>
      <c r="X8" s="9"/>
      <c r="Y8" s="4">
        <f aca="true" t="shared" si="0" ref="Y8:Y21">SUM(F8:W8)</f>
        <v>2</v>
      </c>
      <c r="Z8" s="15"/>
    </row>
    <row r="9" spans="2:26" ht="12.75">
      <c r="B9" s="14"/>
      <c r="C9" s="4">
        <v>2</v>
      </c>
      <c r="D9" s="37" t="s">
        <v>89</v>
      </c>
      <c r="E9" s="9"/>
      <c r="F9" s="37">
        <v>1</v>
      </c>
      <c r="G9" s="37"/>
      <c r="H9" s="37"/>
      <c r="I9" s="37"/>
      <c r="J9" s="37"/>
      <c r="K9" s="37">
        <v>2</v>
      </c>
      <c r="L9" s="37"/>
      <c r="M9" s="37"/>
      <c r="N9" s="37"/>
      <c r="O9" s="37"/>
      <c r="P9" s="37">
        <v>1</v>
      </c>
      <c r="Q9" s="37"/>
      <c r="R9" s="37">
        <v>1</v>
      </c>
      <c r="S9" s="37">
        <v>1</v>
      </c>
      <c r="T9" s="55" t="s">
        <v>223</v>
      </c>
      <c r="U9" s="37"/>
      <c r="V9" s="37">
        <v>1</v>
      </c>
      <c r="W9" s="37"/>
      <c r="X9" s="9"/>
      <c r="Y9" s="4">
        <f t="shared" si="0"/>
        <v>7</v>
      </c>
      <c r="Z9" s="15"/>
    </row>
    <row r="10" spans="2:26" ht="12.75">
      <c r="B10" s="14"/>
      <c r="C10" s="4">
        <v>3</v>
      </c>
      <c r="D10" s="37" t="s">
        <v>117</v>
      </c>
      <c r="E10" s="9"/>
      <c r="F10" s="37">
        <v>1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>
        <v>2</v>
      </c>
      <c r="R10" s="37">
        <v>3</v>
      </c>
      <c r="S10" s="37"/>
      <c r="T10" s="55" t="s">
        <v>4</v>
      </c>
      <c r="U10" s="37"/>
      <c r="V10" s="37"/>
      <c r="W10" s="37"/>
      <c r="X10" s="9"/>
      <c r="Y10" s="4">
        <f t="shared" si="0"/>
        <v>6</v>
      </c>
      <c r="Z10" s="15"/>
    </row>
    <row r="11" spans="2:26" ht="12.75">
      <c r="B11" s="14"/>
      <c r="C11" s="4">
        <v>4</v>
      </c>
      <c r="D11" s="37" t="s">
        <v>113</v>
      </c>
      <c r="E11" s="9"/>
      <c r="F11" s="37">
        <v>1</v>
      </c>
      <c r="G11" s="37"/>
      <c r="H11" s="37"/>
      <c r="I11" s="37"/>
      <c r="J11" s="37"/>
      <c r="K11" s="37">
        <v>1</v>
      </c>
      <c r="L11" s="37">
        <v>1</v>
      </c>
      <c r="M11" s="37"/>
      <c r="N11" s="37">
        <v>1</v>
      </c>
      <c r="O11" s="37"/>
      <c r="P11" s="37"/>
      <c r="Q11" s="37"/>
      <c r="R11" s="37"/>
      <c r="S11" s="37">
        <v>4</v>
      </c>
      <c r="T11" s="55" t="s">
        <v>170</v>
      </c>
      <c r="U11" s="37"/>
      <c r="V11" s="37"/>
      <c r="W11" s="37"/>
      <c r="X11" s="9"/>
      <c r="Y11" s="4">
        <f t="shared" si="0"/>
        <v>8</v>
      </c>
      <c r="Z11" s="15"/>
    </row>
    <row r="12" spans="2:26" ht="12.75">
      <c r="B12" s="14"/>
      <c r="C12" s="4">
        <v>5</v>
      </c>
      <c r="D12" s="37" t="s">
        <v>111</v>
      </c>
      <c r="E12" s="9"/>
      <c r="F12" s="37">
        <v>2</v>
      </c>
      <c r="G12" s="37">
        <v>2</v>
      </c>
      <c r="H12" s="37"/>
      <c r="I12" s="37"/>
      <c r="J12" s="37"/>
      <c r="K12" s="37">
        <v>1</v>
      </c>
      <c r="L12" s="37"/>
      <c r="M12" s="37">
        <v>1</v>
      </c>
      <c r="N12" s="37">
        <v>1</v>
      </c>
      <c r="O12" s="37"/>
      <c r="P12" s="37"/>
      <c r="Q12" s="37">
        <v>2</v>
      </c>
      <c r="R12" s="37"/>
      <c r="S12" s="37">
        <v>1</v>
      </c>
      <c r="T12" s="55" t="s">
        <v>172</v>
      </c>
      <c r="U12" s="37"/>
      <c r="V12" s="37"/>
      <c r="W12" s="37">
        <v>4</v>
      </c>
      <c r="X12" s="9"/>
      <c r="Y12" s="4">
        <f t="shared" si="0"/>
        <v>14</v>
      </c>
      <c r="Z12" s="15"/>
    </row>
    <row r="13" spans="2:26" ht="12.75">
      <c r="B13" s="14"/>
      <c r="C13" s="4">
        <v>6</v>
      </c>
      <c r="D13" s="37" t="s">
        <v>106</v>
      </c>
      <c r="E13" s="9"/>
      <c r="F13" s="37"/>
      <c r="G13" s="37"/>
      <c r="H13" s="37">
        <v>2</v>
      </c>
      <c r="I13" s="37"/>
      <c r="J13" s="37"/>
      <c r="K13" s="37"/>
      <c r="L13" s="37"/>
      <c r="M13" s="37"/>
      <c r="N13" s="37">
        <v>1</v>
      </c>
      <c r="O13" s="37"/>
      <c r="P13" s="37"/>
      <c r="Q13" s="37"/>
      <c r="R13" s="37"/>
      <c r="S13" s="37"/>
      <c r="T13" s="55" t="s">
        <v>173</v>
      </c>
      <c r="U13" s="37"/>
      <c r="V13" s="37"/>
      <c r="W13" s="37">
        <v>1</v>
      </c>
      <c r="X13" s="9"/>
      <c r="Y13" s="4">
        <f t="shared" si="0"/>
        <v>4</v>
      </c>
      <c r="Z13" s="15"/>
    </row>
    <row r="14" spans="2:26" ht="12.75">
      <c r="B14" s="14"/>
      <c r="C14" s="4">
        <v>7</v>
      </c>
      <c r="D14" s="37" t="s">
        <v>116</v>
      </c>
      <c r="E14" s="9"/>
      <c r="F14" s="37"/>
      <c r="G14" s="37"/>
      <c r="H14" s="37">
        <v>1</v>
      </c>
      <c r="I14" s="37"/>
      <c r="J14" s="37"/>
      <c r="K14" s="37"/>
      <c r="L14" s="37"/>
      <c r="M14" s="37"/>
      <c r="N14" s="37"/>
      <c r="O14" s="37"/>
      <c r="P14" s="37"/>
      <c r="Q14" s="37">
        <v>1</v>
      </c>
      <c r="R14" s="37"/>
      <c r="S14" s="37"/>
      <c r="T14" s="55" t="s">
        <v>170</v>
      </c>
      <c r="U14" s="37"/>
      <c r="V14" s="37">
        <v>1</v>
      </c>
      <c r="W14" s="37"/>
      <c r="X14" s="9"/>
      <c r="Y14" s="4">
        <f t="shared" si="0"/>
        <v>3</v>
      </c>
      <c r="Z14" s="15"/>
    </row>
    <row r="15" spans="2:26" ht="12.75">
      <c r="B15" s="14"/>
      <c r="C15" s="4">
        <v>8</v>
      </c>
      <c r="D15" s="37" t="s">
        <v>7</v>
      </c>
      <c r="E15" s="9"/>
      <c r="F15" s="37"/>
      <c r="G15" s="37"/>
      <c r="H15" s="37"/>
      <c r="I15" s="37">
        <v>1</v>
      </c>
      <c r="J15" s="37"/>
      <c r="K15" s="37"/>
      <c r="L15" s="37">
        <v>1</v>
      </c>
      <c r="M15" s="37"/>
      <c r="N15" s="37"/>
      <c r="O15" s="37"/>
      <c r="P15" s="37">
        <v>2</v>
      </c>
      <c r="Q15" s="37"/>
      <c r="R15" s="37"/>
      <c r="S15" s="37">
        <v>1</v>
      </c>
      <c r="T15" s="55" t="s">
        <v>171</v>
      </c>
      <c r="U15" s="37"/>
      <c r="V15" s="37"/>
      <c r="W15" s="37"/>
      <c r="X15" s="9"/>
      <c r="Y15" s="4">
        <f t="shared" si="0"/>
        <v>5</v>
      </c>
      <c r="Z15" s="15"/>
    </row>
    <row r="16" spans="2:26" ht="12.75">
      <c r="B16" s="14"/>
      <c r="C16" s="4">
        <v>9</v>
      </c>
      <c r="D16" s="37" t="s">
        <v>112</v>
      </c>
      <c r="E16" s="9"/>
      <c r="F16" s="37"/>
      <c r="G16" s="37"/>
      <c r="H16" s="37"/>
      <c r="I16" s="37"/>
      <c r="J16" s="37">
        <v>2</v>
      </c>
      <c r="K16" s="37"/>
      <c r="L16" s="37"/>
      <c r="M16" s="37">
        <v>1</v>
      </c>
      <c r="N16" s="37"/>
      <c r="O16" s="37"/>
      <c r="P16" s="37">
        <v>1</v>
      </c>
      <c r="Q16" s="37">
        <v>2</v>
      </c>
      <c r="R16" s="37">
        <v>1</v>
      </c>
      <c r="S16" s="37"/>
      <c r="T16" s="55" t="s">
        <v>172</v>
      </c>
      <c r="U16" s="37"/>
      <c r="V16" s="37">
        <v>2</v>
      </c>
      <c r="W16" s="37">
        <v>1</v>
      </c>
      <c r="X16" s="9"/>
      <c r="Y16" s="4">
        <f t="shared" si="0"/>
        <v>10</v>
      </c>
      <c r="Z16" s="15"/>
    </row>
    <row r="17" spans="2:26" ht="12.75">
      <c r="B17" s="14"/>
      <c r="C17" s="4">
        <v>10</v>
      </c>
      <c r="D17" s="4" t="s">
        <v>174</v>
      </c>
      <c r="E17" s="9"/>
      <c r="F17" s="37"/>
      <c r="G17" s="37"/>
      <c r="H17" s="37"/>
      <c r="I17" s="37"/>
      <c r="J17" s="37"/>
      <c r="K17" s="37"/>
      <c r="L17" s="37">
        <v>1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9"/>
      <c r="Y17" s="4">
        <f t="shared" si="0"/>
        <v>1</v>
      </c>
      <c r="Z17" s="15"/>
    </row>
    <row r="18" spans="2:26" ht="12.75">
      <c r="B18" s="14"/>
      <c r="C18" s="4">
        <v>11</v>
      </c>
      <c r="D18" s="4" t="s">
        <v>213</v>
      </c>
      <c r="E18" s="9"/>
      <c r="F18" s="37"/>
      <c r="G18" s="37"/>
      <c r="H18" s="37"/>
      <c r="I18" s="37"/>
      <c r="J18" s="37"/>
      <c r="K18" s="37"/>
      <c r="L18" s="37"/>
      <c r="M18" s="37"/>
      <c r="N18" s="37">
        <v>1</v>
      </c>
      <c r="O18" s="37"/>
      <c r="P18" s="37"/>
      <c r="Q18" s="37"/>
      <c r="R18" s="37"/>
      <c r="S18" s="37"/>
      <c r="T18" s="37"/>
      <c r="U18" s="37"/>
      <c r="V18" s="37">
        <v>1</v>
      </c>
      <c r="W18" s="37"/>
      <c r="X18" s="9"/>
      <c r="Y18" s="4">
        <f t="shared" si="0"/>
        <v>2</v>
      </c>
      <c r="Z18" s="15"/>
    </row>
    <row r="19" spans="2:26" ht="12.75">
      <c r="B19" s="14"/>
      <c r="C19" s="4">
        <v>12</v>
      </c>
      <c r="D19" s="4" t="s">
        <v>179</v>
      </c>
      <c r="E19" s="9"/>
      <c r="F19" s="37"/>
      <c r="G19" s="37"/>
      <c r="H19" s="37"/>
      <c r="I19" s="37"/>
      <c r="J19" s="37"/>
      <c r="K19" s="37"/>
      <c r="L19" s="37"/>
      <c r="M19" s="37"/>
      <c r="N19" s="37">
        <v>1</v>
      </c>
      <c r="O19" s="37">
        <v>1</v>
      </c>
      <c r="P19" s="37"/>
      <c r="Q19" s="37"/>
      <c r="R19" s="37"/>
      <c r="S19" s="37"/>
      <c r="T19" s="37"/>
      <c r="U19" s="37"/>
      <c r="V19" s="37"/>
      <c r="W19" s="37"/>
      <c r="X19" s="9"/>
      <c r="Y19" s="4">
        <f t="shared" si="0"/>
        <v>2</v>
      </c>
      <c r="Z19" s="15"/>
    </row>
    <row r="20" spans="2:26" ht="12.75">
      <c r="B20" s="14"/>
      <c r="C20" s="4">
        <v>13</v>
      </c>
      <c r="D20" s="4" t="s">
        <v>114</v>
      </c>
      <c r="E20" s="9"/>
      <c r="F20" s="37"/>
      <c r="G20" s="37"/>
      <c r="H20" s="37"/>
      <c r="I20" s="37"/>
      <c r="J20" s="37"/>
      <c r="K20" s="37"/>
      <c r="L20" s="37"/>
      <c r="M20" s="37"/>
      <c r="N20" s="37"/>
      <c r="O20" s="37">
        <v>1</v>
      </c>
      <c r="P20" s="37"/>
      <c r="Q20" s="37"/>
      <c r="R20" s="37">
        <v>1</v>
      </c>
      <c r="S20" s="37"/>
      <c r="T20" s="37"/>
      <c r="U20" s="37"/>
      <c r="V20" s="37"/>
      <c r="W20" s="37"/>
      <c r="X20" s="9"/>
      <c r="Y20" s="4">
        <f t="shared" si="0"/>
        <v>2</v>
      </c>
      <c r="Z20" s="15"/>
    </row>
    <row r="21" spans="2:26" ht="12.75">
      <c r="B21" s="14"/>
      <c r="C21" s="4">
        <v>14</v>
      </c>
      <c r="D21" s="4" t="s">
        <v>184</v>
      </c>
      <c r="E21" s="9"/>
      <c r="F21" s="37"/>
      <c r="G21" s="37"/>
      <c r="H21" s="37"/>
      <c r="I21" s="37"/>
      <c r="J21" s="37"/>
      <c r="K21" s="37"/>
      <c r="L21" s="37"/>
      <c r="M21" s="37"/>
      <c r="N21" s="37"/>
      <c r="O21" s="37">
        <v>1</v>
      </c>
      <c r="P21" s="37">
        <v>1</v>
      </c>
      <c r="Q21" s="37">
        <v>1</v>
      </c>
      <c r="R21" s="37"/>
      <c r="S21" s="37"/>
      <c r="T21" s="37"/>
      <c r="U21" s="37"/>
      <c r="V21" s="37"/>
      <c r="W21" s="37"/>
      <c r="X21" s="9"/>
      <c r="Y21" s="4">
        <f t="shared" si="0"/>
        <v>3</v>
      </c>
      <c r="Z21" s="15"/>
    </row>
    <row r="22" spans="2:26" ht="12.75">
      <c r="B22" s="14"/>
      <c r="C22" s="4">
        <v>15</v>
      </c>
      <c r="D22" s="37" t="s">
        <v>110</v>
      </c>
      <c r="E22" s="9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>
        <v>1</v>
      </c>
      <c r="T22" s="37"/>
      <c r="U22" s="37"/>
      <c r="V22" s="37"/>
      <c r="W22" s="37">
        <v>1</v>
      </c>
      <c r="X22" s="9"/>
      <c r="Y22" s="4">
        <f>SUM(F22:W22)</f>
        <v>2</v>
      </c>
      <c r="Z22" s="15"/>
    </row>
    <row r="23" spans="2:26" ht="12.75">
      <c r="B23" s="14"/>
      <c r="C23" s="4">
        <v>16</v>
      </c>
      <c r="D23" s="4"/>
      <c r="E23" s="9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9"/>
      <c r="Y23" s="4">
        <f>SUM(F23:W23)</f>
        <v>0</v>
      </c>
      <c r="Z23" s="15"/>
    </row>
    <row r="24" spans="2:26" ht="12.75">
      <c r="B24" s="14"/>
      <c r="C24" s="4">
        <v>17</v>
      </c>
      <c r="D24" s="4"/>
      <c r="E24" s="9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9"/>
      <c r="Y24" s="4">
        <f>SUM(F24:W24)</f>
        <v>0</v>
      </c>
      <c r="Z24" s="15"/>
    </row>
    <row r="25" spans="2:26" ht="47.25" customHeight="1">
      <c r="B25" s="14"/>
      <c r="C25" s="9"/>
      <c r="D25" s="25" t="s">
        <v>50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5"/>
    </row>
    <row r="26" spans="2:26" ht="12.75">
      <c r="B26" s="14"/>
      <c r="C26" s="4">
        <v>1</v>
      </c>
      <c r="D26" s="37" t="s">
        <v>174</v>
      </c>
      <c r="E26" s="9"/>
      <c r="F26" s="4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9"/>
      <c r="Y26" s="4">
        <f>SUM(F26:W26)</f>
        <v>0</v>
      </c>
      <c r="Z26" s="15"/>
    </row>
    <row r="27" spans="2:26" ht="12.75">
      <c r="B27" s="14"/>
      <c r="C27" s="4">
        <v>2</v>
      </c>
      <c r="D27" s="37" t="s">
        <v>160</v>
      </c>
      <c r="E27" s="9"/>
      <c r="F27" s="4"/>
      <c r="G27" s="4">
        <v>4</v>
      </c>
      <c r="H27" s="4">
        <v>0</v>
      </c>
      <c r="I27" s="4">
        <v>1</v>
      </c>
      <c r="J27" s="4">
        <v>0</v>
      </c>
      <c r="K27" s="4">
        <v>0</v>
      </c>
      <c r="L27" s="4">
        <v>1</v>
      </c>
      <c r="M27" s="4">
        <v>2</v>
      </c>
      <c r="N27" s="4">
        <v>0</v>
      </c>
      <c r="O27" s="4"/>
      <c r="P27" s="4">
        <v>1</v>
      </c>
      <c r="Q27" s="4">
        <v>2</v>
      </c>
      <c r="R27" s="4">
        <v>0</v>
      </c>
      <c r="S27" s="4">
        <v>0</v>
      </c>
      <c r="T27" s="4"/>
      <c r="U27" s="4">
        <v>1</v>
      </c>
      <c r="V27" s="4">
        <v>1</v>
      </c>
      <c r="W27" s="4">
        <v>0</v>
      </c>
      <c r="X27" s="9"/>
      <c r="Y27" s="4">
        <f>SUM(F27:W27)</f>
        <v>13</v>
      </c>
      <c r="Z27" s="15"/>
    </row>
    <row r="28" spans="2:26" ht="12.75">
      <c r="B28" s="14"/>
      <c r="C28" s="4">
        <v>3</v>
      </c>
      <c r="D28" s="4" t="s">
        <v>112</v>
      </c>
      <c r="E28" s="9"/>
      <c r="F28" s="4"/>
      <c r="G28" s="4"/>
      <c r="H28" s="4"/>
      <c r="I28" s="4"/>
      <c r="J28" s="4"/>
      <c r="K28" s="4"/>
      <c r="L28" s="4"/>
      <c r="M28" s="4"/>
      <c r="N28" s="4"/>
      <c r="O28" s="4">
        <v>0</v>
      </c>
      <c r="P28" s="4"/>
      <c r="Q28" s="4"/>
      <c r="R28" s="4"/>
      <c r="S28" s="4"/>
      <c r="T28" s="4"/>
      <c r="U28" s="4"/>
      <c r="V28" s="4"/>
      <c r="W28" s="4"/>
      <c r="X28" s="9"/>
      <c r="Y28" s="4">
        <f>SUM(F28:W28)</f>
        <v>0</v>
      </c>
      <c r="Z28" s="15"/>
    </row>
    <row r="29" spans="2:26" ht="12.75">
      <c r="B29" s="14"/>
      <c r="C29" s="4">
        <v>4</v>
      </c>
      <c r="D29" s="4"/>
      <c r="E29" s="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9"/>
      <c r="Y29" s="4">
        <f>SUM(F29:W29)</f>
        <v>0</v>
      </c>
      <c r="Z29" s="15"/>
    </row>
    <row r="30" spans="2:26" ht="12.75"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spans="2:26" ht="12.75"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5"/>
    </row>
    <row r="32" spans="2:26" ht="51.75" customHeight="1">
      <c r="B32" s="14"/>
      <c r="C32" s="9"/>
      <c r="D32" s="25" t="s">
        <v>51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5"/>
    </row>
    <row r="33" spans="2:26" ht="12.75">
      <c r="B33" s="14"/>
      <c r="C33" s="4">
        <v>1</v>
      </c>
      <c r="D33" s="37" t="s">
        <v>174</v>
      </c>
      <c r="E33" s="9"/>
      <c r="F33" s="4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9"/>
      <c r="Y33" s="4">
        <f>SUM(F33:W33)</f>
        <v>0</v>
      </c>
      <c r="Z33" s="15"/>
    </row>
    <row r="34" spans="2:26" ht="12.75">
      <c r="B34" s="14"/>
      <c r="C34" s="4">
        <v>2</v>
      </c>
      <c r="D34" s="37" t="s">
        <v>160</v>
      </c>
      <c r="E34" s="9"/>
      <c r="F34" s="4"/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/>
      <c r="P34" s="4">
        <v>0</v>
      </c>
      <c r="Q34" s="4">
        <v>0</v>
      </c>
      <c r="R34" s="4">
        <v>0</v>
      </c>
      <c r="S34" s="4">
        <v>0</v>
      </c>
      <c r="T34" s="4"/>
      <c r="U34" s="4">
        <v>1</v>
      </c>
      <c r="V34" s="4">
        <v>1</v>
      </c>
      <c r="W34" s="4">
        <v>1</v>
      </c>
      <c r="X34" s="9"/>
      <c r="Y34" s="4">
        <f>SUM(F34:W34)</f>
        <v>5</v>
      </c>
      <c r="Z34" s="15"/>
    </row>
    <row r="35" spans="2:26" ht="12.75">
      <c r="B35" s="14"/>
      <c r="C35" s="4">
        <v>3</v>
      </c>
      <c r="D35" s="4" t="s">
        <v>112</v>
      </c>
      <c r="E35" s="9"/>
      <c r="F35" s="4"/>
      <c r="G35" s="4"/>
      <c r="H35" s="4"/>
      <c r="I35" s="4"/>
      <c r="J35" s="4"/>
      <c r="K35" s="4"/>
      <c r="L35" s="4"/>
      <c r="M35" s="4"/>
      <c r="N35" s="4"/>
      <c r="O35" s="4">
        <v>0</v>
      </c>
      <c r="P35" s="4"/>
      <c r="Q35" s="4"/>
      <c r="R35" s="4"/>
      <c r="S35" s="4"/>
      <c r="T35" s="4"/>
      <c r="U35" s="4"/>
      <c r="V35" s="4"/>
      <c r="W35" s="4"/>
      <c r="X35" s="9"/>
      <c r="Y35" s="4">
        <f>SUM(F35:W35)</f>
        <v>0</v>
      </c>
      <c r="Z35" s="15"/>
    </row>
    <row r="36" spans="2:26" ht="12.75">
      <c r="B36" s="14"/>
      <c r="C36" s="4">
        <v>4</v>
      </c>
      <c r="D36" s="4"/>
      <c r="E36" s="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9"/>
      <c r="Y36" s="4">
        <f>SUM(F36:W36)</f>
        <v>0</v>
      </c>
      <c r="Z36" s="15"/>
    </row>
    <row r="37" spans="2:26" ht="12.75"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5"/>
    </row>
    <row r="38" spans="2:26" ht="12.75"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5"/>
    </row>
    <row r="39" spans="2:26" ht="45.75" customHeight="1">
      <c r="B39" s="14"/>
      <c r="C39" s="9"/>
      <c r="D39" s="25" t="s">
        <v>52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5"/>
    </row>
    <row r="40" spans="2:26" ht="12.75">
      <c r="B40" s="14"/>
      <c r="C40" s="4">
        <v>1</v>
      </c>
      <c r="D40" s="37" t="s">
        <v>174</v>
      </c>
      <c r="E40" s="9"/>
      <c r="F40" s="4">
        <v>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4">
        <f>SUM(F40:W40)</f>
        <v>1</v>
      </c>
      <c r="Z40" s="15"/>
    </row>
    <row r="41" spans="2:26" ht="12.75">
      <c r="B41" s="14"/>
      <c r="C41" s="4">
        <v>2</v>
      </c>
      <c r="D41" s="37" t="s">
        <v>204</v>
      </c>
      <c r="E41" s="9"/>
      <c r="F41" s="4"/>
      <c r="G41" s="4">
        <v>4</v>
      </c>
      <c r="H41" s="4">
        <v>9</v>
      </c>
      <c r="I41" s="4">
        <v>0</v>
      </c>
      <c r="J41" s="4">
        <v>10</v>
      </c>
      <c r="K41" s="4">
        <v>9</v>
      </c>
      <c r="L41" s="4">
        <v>11</v>
      </c>
      <c r="M41" s="4">
        <v>5</v>
      </c>
      <c r="N41" s="4">
        <v>8</v>
      </c>
      <c r="O41" s="4"/>
      <c r="P41" s="4">
        <v>4</v>
      </c>
      <c r="Q41" s="4">
        <v>4</v>
      </c>
      <c r="R41" s="4">
        <v>9</v>
      </c>
      <c r="S41" s="4">
        <v>0</v>
      </c>
      <c r="T41" s="4"/>
      <c r="U41" s="4">
        <v>0</v>
      </c>
      <c r="V41" s="4">
        <v>4</v>
      </c>
      <c r="W41" s="4">
        <v>6</v>
      </c>
      <c r="X41" s="9"/>
      <c r="Y41" s="4">
        <f>SUM(F41:W41)</f>
        <v>83</v>
      </c>
      <c r="Z41" s="15"/>
    </row>
    <row r="42" spans="2:26" ht="12.75">
      <c r="B42" s="14"/>
      <c r="C42" s="4">
        <v>3</v>
      </c>
      <c r="D42" s="4" t="s">
        <v>112</v>
      </c>
      <c r="E42" s="9"/>
      <c r="F42" s="4"/>
      <c r="G42" s="4"/>
      <c r="H42" s="4"/>
      <c r="I42" s="4"/>
      <c r="J42" s="4"/>
      <c r="K42" s="4"/>
      <c r="L42" s="4"/>
      <c r="M42" s="4"/>
      <c r="N42" s="4"/>
      <c r="O42" s="4">
        <v>13</v>
      </c>
      <c r="P42" s="4"/>
      <c r="Q42" s="4"/>
      <c r="R42" s="4"/>
      <c r="S42" s="4"/>
      <c r="T42" s="4"/>
      <c r="U42" s="4"/>
      <c r="V42" s="4"/>
      <c r="W42" s="4"/>
      <c r="X42" s="9"/>
      <c r="Y42" s="4">
        <f>SUM(F42:W42)</f>
        <v>13</v>
      </c>
      <c r="Z42" s="15"/>
    </row>
    <row r="43" spans="2:26" ht="12.75">
      <c r="B43" s="14"/>
      <c r="C43" s="4">
        <v>4</v>
      </c>
      <c r="D43" s="4"/>
      <c r="E43" s="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9"/>
      <c r="Y43" s="4">
        <f>SUM(F43:W43)</f>
        <v>0</v>
      </c>
      <c r="Z43" s="15"/>
    </row>
    <row r="44" spans="2:26" ht="13.5" thickBo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1"/>
    </row>
    <row r="45" ht="13.5" thickTop="1"/>
  </sheetData>
  <sheetProtection/>
  <printOptions/>
  <pageMargins left="0.3937007874015748" right="0.3937007874015748" top="0.7874015748031497" bottom="0.3937007874015748" header="0.3937007874015748" footer="0"/>
  <pageSetup fitToHeight="1" fitToWidth="1" horizontalDpi="600" verticalDpi="600" orientation="portrait" paperSize="9" scale="86" r:id="rId1"/>
  <headerFooter alignWithMargins="0">
    <oddHeader>&amp;C&amp;"Arial,Bold"&amp;14Bagshot 1st XI 2010</oddHeader>
    <oddFooter>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3:L93"/>
  <sheetViews>
    <sheetView showGridLines="0" zoomScalePageLayoutView="0" workbookViewId="0" topLeftCell="A1">
      <selection activeCell="M17" sqref="M17"/>
    </sheetView>
  </sheetViews>
  <sheetFormatPr defaultColWidth="9.140625" defaultRowHeight="12.75"/>
  <cols>
    <col min="1" max="1" width="6.00390625" style="1" customWidth="1"/>
    <col min="2" max="2" width="2.8515625" style="1" customWidth="1"/>
    <col min="3" max="3" width="3.57421875" style="1" customWidth="1"/>
    <col min="4" max="4" width="18.140625" style="1" bestFit="1" customWidth="1"/>
    <col min="5" max="5" width="12.28125" style="1" bestFit="1" customWidth="1"/>
    <col min="6" max="6" width="20.7109375" style="1" bestFit="1" customWidth="1"/>
    <col min="7" max="7" width="20.57421875" style="1" bestFit="1" customWidth="1"/>
    <col min="8" max="8" width="13.421875" style="1" customWidth="1"/>
    <col min="9" max="9" width="2.8515625" style="1" customWidth="1"/>
    <col min="10" max="16384" width="9.140625" style="1" customWidth="1"/>
  </cols>
  <sheetData>
    <row r="2" ht="13.5" thickBot="1"/>
    <row r="3" spans="3:9" ht="13.5" thickTop="1">
      <c r="C3" s="38"/>
      <c r="D3" s="39"/>
      <c r="E3" s="39"/>
      <c r="F3" s="39"/>
      <c r="G3" s="39"/>
      <c r="H3" s="39"/>
      <c r="I3" s="40"/>
    </row>
    <row r="4" spans="3:9" ht="15.75">
      <c r="C4" s="41"/>
      <c r="D4" s="67" t="s">
        <v>95</v>
      </c>
      <c r="E4" s="67"/>
      <c r="F4" s="67"/>
      <c r="G4" s="67"/>
      <c r="H4" s="42"/>
      <c r="I4" s="43"/>
    </row>
    <row r="5" spans="3:9" ht="4.5" customHeight="1">
      <c r="C5" s="41"/>
      <c r="D5" s="42"/>
      <c r="E5" s="42"/>
      <c r="F5" s="42"/>
      <c r="G5" s="42"/>
      <c r="H5" s="42"/>
      <c r="I5" s="43"/>
    </row>
    <row r="6" spans="3:9" ht="12.75">
      <c r="C6" s="41"/>
      <c r="D6" s="44" t="s">
        <v>53</v>
      </c>
      <c r="E6" s="44" t="s">
        <v>11</v>
      </c>
      <c r="F6" s="44" t="s">
        <v>67</v>
      </c>
      <c r="G6" s="44" t="s">
        <v>68</v>
      </c>
      <c r="H6" s="45" t="s">
        <v>70</v>
      </c>
      <c r="I6" s="43"/>
    </row>
    <row r="7" spans="3:9" ht="12.75">
      <c r="C7" s="41"/>
      <c r="D7" s="42" t="s">
        <v>54</v>
      </c>
      <c r="E7" s="46">
        <v>38885</v>
      </c>
      <c r="F7" s="42" t="s">
        <v>85</v>
      </c>
      <c r="G7" s="42" t="s">
        <v>76</v>
      </c>
      <c r="H7" s="47">
        <v>157</v>
      </c>
      <c r="I7" s="43"/>
    </row>
    <row r="8" spans="3:9" ht="12.75">
      <c r="C8" s="41"/>
      <c r="D8" s="42" t="s">
        <v>55</v>
      </c>
      <c r="E8" s="46">
        <v>38962</v>
      </c>
      <c r="F8" s="42" t="s">
        <v>20</v>
      </c>
      <c r="G8" s="42" t="s">
        <v>80</v>
      </c>
      <c r="H8" s="47">
        <v>127</v>
      </c>
      <c r="I8" s="43"/>
    </row>
    <row r="9" spans="3:9" ht="12.75">
      <c r="C9" s="41"/>
      <c r="D9" s="42" t="s">
        <v>56</v>
      </c>
      <c r="E9" s="46">
        <v>38948</v>
      </c>
      <c r="F9" s="42" t="s">
        <v>85</v>
      </c>
      <c r="G9" s="42" t="s">
        <v>77</v>
      </c>
      <c r="H9" s="47">
        <v>117</v>
      </c>
      <c r="I9" s="43"/>
    </row>
    <row r="10" spans="3:9" ht="12.75">
      <c r="C10" s="41"/>
      <c r="D10" s="42" t="s">
        <v>57</v>
      </c>
      <c r="E10" s="46">
        <v>39242</v>
      </c>
      <c r="F10" s="42" t="s">
        <v>38</v>
      </c>
      <c r="G10" s="42" t="s">
        <v>81</v>
      </c>
      <c r="H10" s="47">
        <v>139</v>
      </c>
      <c r="I10" s="43"/>
    </row>
    <row r="11" spans="3:9" ht="12.75">
      <c r="C11" s="41"/>
      <c r="D11" s="42" t="s">
        <v>58</v>
      </c>
      <c r="E11" s="46">
        <v>39277</v>
      </c>
      <c r="F11" s="42" t="s">
        <v>33</v>
      </c>
      <c r="G11" s="42" t="s">
        <v>78</v>
      </c>
      <c r="H11" s="47">
        <v>245</v>
      </c>
      <c r="I11" s="43"/>
    </row>
    <row r="12" spans="3:9" ht="12.75">
      <c r="C12" s="41"/>
      <c r="D12" s="42" t="s">
        <v>59</v>
      </c>
      <c r="E12" s="46">
        <v>40005</v>
      </c>
      <c r="F12" s="42" t="s">
        <v>34</v>
      </c>
      <c r="G12" s="42" t="s">
        <v>181</v>
      </c>
      <c r="H12" s="47">
        <v>88</v>
      </c>
      <c r="I12" s="43"/>
    </row>
    <row r="13" spans="3:9" ht="12.75">
      <c r="C13" s="41"/>
      <c r="D13" s="42" t="s">
        <v>60</v>
      </c>
      <c r="E13" s="46">
        <v>39655</v>
      </c>
      <c r="F13" s="42" t="s">
        <v>107</v>
      </c>
      <c r="G13" s="42" t="s">
        <v>148</v>
      </c>
      <c r="H13" s="47">
        <v>118</v>
      </c>
      <c r="I13" s="43"/>
    </row>
    <row r="14" spans="3:9" ht="12.75">
      <c r="C14" s="41"/>
      <c r="D14" s="42" t="s">
        <v>61</v>
      </c>
      <c r="E14" s="46">
        <v>40033</v>
      </c>
      <c r="F14" s="42" t="s">
        <v>25</v>
      </c>
      <c r="G14" s="42" t="s">
        <v>185</v>
      </c>
      <c r="H14" s="47">
        <v>94</v>
      </c>
      <c r="I14" s="43"/>
    </row>
    <row r="15" spans="3:9" ht="12.75">
      <c r="C15" s="41"/>
      <c r="D15" s="42" t="s">
        <v>62</v>
      </c>
      <c r="E15" s="46">
        <v>39942</v>
      </c>
      <c r="F15" s="42" t="s">
        <v>34</v>
      </c>
      <c r="G15" s="42" t="s">
        <v>159</v>
      </c>
      <c r="H15" s="47">
        <v>53</v>
      </c>
      <c r="I15" s="43"/>
    </row>
    <row r="16" spans="3:9" ht="12.75">
      <c r="C16" s="41"/>
      <c r="D16" s="42" t="s">
        <v>62</v>
      </c>
      <c r="E16" s="46">
        <v>40026</v>
      </c>
      <c r="F16" s="42" t="s">
        <v>163</v>
      </c>
      <c r="G16" s="42" t="s">
        <v>182</v>
      </c>
      <c r="H16" s="47">
        <v>85</v>
      </c>
      <c r="I16" s="43"/>
    </row>
    <row r="17" spans="3:9" ht="12.75">
      <c r="C17" s="41"/>
      <c r="D17" s="42" t="s">
        <v>63</v>
      </c>
      <c r="E17" s="46">
        <v>39998</v>
      </c>
      <c r="F17" s="42" t="s">
        <v>156</v>
      </c>
      <c r="G17" s="42" t="s">
        <v>177</v>
      </c>
      <c r="H17" s="47">
        <v>40</v>
      </c>
      <c r="I17" s="43"/>
    </row>
    <row r="18" spans="3:9" ht="4.5" customHeight="1">
      <c r="C18" s="41"/>
      <c r="D18" s="42"/>
      <c r="E18" s="42"/>
      <c r="F18" s="42"/>
      <c r="G18" s="42"/>
      <c r="H18" s="47"/>
      <c r="I18" s="43"/>
    </row>
    <row r="19" spans="3:9" ht="12.75">
      <c r="C19" s="41"/>
      <c r="D19" s="44" t="s">
        <v>64</v>
      </c>
      <c r="E19" s="44" t="s">
        <v>11</v>
      </c>
      <c r="F19" s="44" t="s">
        <v>67</v>
      </c>
      <c r="G19" s="44" t="s">
        <v>48</v>
      </c>
      <c r="H19" s="45" t="s">
        <v>71</v>
      </c>
      <c r="I19" s="43"/>
    </row>
    <row r="20" spans="3:9" ht="12.75">
      <c r="C20" s="41"/>
      <c r="D20" s="42" t="s">
        <v>65</v>
      </c>
      <c r="E20" s="46">
        <v>38906</v>
      </c>
      <c r="F20" s="42" t="s">
        <v>87</v>
      </c>
      <c r="G20" s="42" t="s">
        <v>88</v>
      </c>
      <c r="H20" s="47">
        <v>137</v>
      </c>
      <c r="I20" s="43"/>
    </row>
    <row r="21" spans="3:9" ht="12.75">
      <c r="C21" s="41"/>
      <c r="D21" s="42" t="s">
        <v>66</v>
      </c>
      <c r="E21" s="46">
        <v>38871</v>
      </c>
      <c r="F21" s="42" t="s">
        <v>79</v>
      </c>
      <c r="G21" s="42" t="s">
        <v>82</v>
      </c>
      <c r="H21" s="47" t="s">
        <v>83</v>
      </c>
      <c r="I21" s="43"/>
    </row>
    <row r="22" spans="3:9" ht="12.75">
      <c r="C22" s="41"/>
      <c r="D22" s="42"/>
      <c r="E22" s="46">
        <v>40026</v>
      </c>
      <c r="F22" s="42" t="s">
        <v>163</v>
      </c>
      <c r="G22" s="42" t="s">
        <v>186</v>
      </c>
      <c r="H22" s="47">
        <v>73</v>
      </c>
      <c r="I22" s="43"/>
    </row>
    <row r="23" spans="3:9" ht="12.75">
      <c r="C23" s="41"/>
      <c r="D23" s="42" t="s">
        <v>84</v>
      </c>
      <c r="E23" s="46">
        <v>38885</v>
      </c>
      <c r="F23" s="42" t="s">
        <v>85</v>
      </c>
      <c r="G23" s="42" t="s">
        <v>86</v>
      </c>
      <c r="H23" s="47" t="s">
        <v>17</v>
      </c>
      <c r="I23" s="43"/>
    </row>
    <row r="24" spans="3:9" ht="4.5" customHeight="1">
      <c r="C24" s="41"/>
      <c r="D24" s="42"/>
      <c r="E24" s="42"/>
      <c r="F24" s="42"/>
      <c r="G24" s="42"/>
      <c r="H24" s="47"/>
      <c r="I24" s="43"/>
    </row>
    <row r="25" spans="3:9" ht="12.75">
      <c r="C25" s="41"/>
      <c r="D25" s="44" t="s">
        <v>69</v>
      </c>
      <c r="E25" s="44" t="s">
        <v>11</v>
      </c>
      <c r="F25" s="44" t="s">
        <v>67</v>
      </c>
      <c r="G25" s="44" t="s">
        <v>48</v>
      </c>
      <c r="H25" s="45" t="s">
        <v>72</v>
      </c>
      <c r="I25" s="43"/>
    </row>
    <row r="26" spans="3:9" ht="12.75">
      <c r="C26" s="41"/>
      <c r="D26" s="42" t="s">
        <v>64</v>
      </c>
      <c r="E26" s="46">
        <v>39956</v>
      </c>
      <c r="F26" s="42" t="s">
        <v>154</v>
      </c>
      <c r="G26" s="42" t="s">
        <v>27</v>
      </c>
      <c r="H26" s="48" t="s">
        <v>164</v>
      </c>
      <c r="I26" s="43"/>
    </row>
    <row r="27" spans="3:9" ht="12.75">
      <c r="C27" s="41"/>
      <c r="D27" s="42"/>
      <c r="E27" s="46">
        <v>39641</v>
      </c>
      <c r="F27" s="42" t="s">
        <v>146</v>
      </c>
      <c r="G27" s="42" t="s">
        <v>6</v>
      </c>
      <c r="H27" s="49" t="s">
        <v>144</v>
      </c>
      <c r="I27" s="43"/>
    </row>
    <row r="28" spans="3:9" ht="12.75">
      <c r="C28" s="41"/>
      <c r="D28" s="42"/>
      <c r="E28" s="46">
        <v>39991</v>
      </c>
      <c r="F28" s="42" t="s">
        <v>155</v>
      </c>
      <c r="G28" s="42" t="s">
        <v>113</v>
      </c>
      <c r="H28" s="48" t="s">
        <v>178</v>
      </c>
      <c r="I28" s="43"/>
    </row>
    <row r="29" spans="3:9" ht="4.5" customHeight="1">
      <c r="C29" s="41"/>
      <c r="D29" s="42"/>
      <c r="E29" s="46"/>
      <c r="F29" s="42"/>
      <c r="G29" s="42"/>
      <c r="H29" s="49"/>
      <c r="I29" s="43"/>
    </row>
    <row r="30" spans="3:9" ht="12.75">
      <c r="C30" s="41"/>
      <c r="D30" s="42" t="s">
        <v>118</v>
      </c>
      <c r="E30" s="46">
        <v>38871</v>
      </c>
      <c r="F30" s="42" t="s">
        <v>120</v>
      </c>
      <c r="G30" s="42" t="s">
        <v>27</v>
      </c>
      <c r="H30" s="48" t="s">
        <v>121</v>
      </c>
      <c r="I30" s="43"/>
    </row>
    <row r="31" spans="3:9" ht="12.75">
      <c r="C31" s="41"/>
      <c r="D31" s="42"/>
      <c r="E31" s="46">
        <v>38878</v>
      </c>
      <c r="F31" s="42" t="s">
        <v>16</v>
      </c>
      <c r="G31" s="42" t="s">
        <v>92</v>
      </c>
      <c r="H31" s="48" t="s">
        <v>126</v>
      </c>
      <c r="I31" s="43"/>
    </row>
    <row r="32" spans="3:9" ht="12.75">
      <c r="C32" s="41"/>
      <c r="D32" s="42"/>
      <c r="E32" s="46">
        <v>38892</v>
      </c>
      <c r="F32" s="42" t="s">
        <v>18</v>
      </c>
      <c r="G32" s="42" t="s">
        <v>27</v>
      </c>
      <c r="H32" s="48" t="s">
        <v>122</v>
      </c>
      <c r="I32" s="43"/>
    </row>
    <row r="33" spans="3:9" ht="12.75">
      <c r="C33" s="41"/>
      <c r="D33" s="42"/>
      <c r="E33" s="46">
        <v>38913</v>
      </c>
      <c r="F33" s="42" t="s">
        <v>5</v>
      </c>
      <c r="G33" s="42" t="s">
        <v>6</v>
      </c>
      <c r="H33" s="48" t="s">
        <v>124</v>
      </c>
      <c r="I33" s="43"/>
    </row>
    <row r="34" spans="3:9" ht="12.75">
      <c r="C34" s="41"/>
      <c r="D34" s="42"/>
      <c r="E34" s="46">
        <v>38913</v>
      </c>
      <c r="F34" s="42" t="s">
        <v>5</v>
      </c>
      <c r="G34" s="42" t="s">
        <v>3</v>
      </c>
      <c r="H34" s="48" t="s">
        <v>125</v>
      </c>
      <c r="I34" s="43"/>
    </row>
    <row r="35" spans="3:9" ht="12.75">
      <c r="C35" s="41"/>
      <c r="D35" s="42"/>
      <c r="E35" s="46">
        <v>38955</v>
      </c>
      <c r="F35" s="42" t="s">
        <v>18</v>
      </c>
      <c r="G35" s="42" t="s">
        <v>8</v>
      </c>
      <c r="H35" s="48" t="s">
        <v>127</v>
      </c>
      <c r="I35" s="43"/>
    </row>
    <row r="36" spans="3:9" ht="12.75">
      <c r="C36" s="41"/>
      <c r="D36" s="42"/>
      <c r="E36" s="46">
        <v>39228</v>
      </c>
      <c r="F36" s="42" t="s">
        <v>36</v>
      </c>
      <c r="G36" s="42" t="s">
        <v>6</v>
      </c>
      <c r="H36" s="48" t="s">
        <v>135</v>
      </c>
      <c r="I36" s="43"/>
    </row>
    <row r="37" spans="3:9" ht="12.75">
      <c r="C37" s="41"/>
      <c r="D37" s="42"/>
      <c r="E37" s="46">
        <v>39242</v>
      </c>
      <c r="F37" s="42" t="s">
        <v>38</v>
      </c>
      <c r="G37" s="42" t="s">
        <v>6</v>
      </c>
      <c r="H37" s="48" t="s">
        <v>136</v>
      </c>
      <c r="I37" s="43"/>
    </row>
    <row r="38" spans="3:9" ht="12.75">
      <c r="C38" s="41"/>
      <c r="D38" s="42"/>
      <c r="E38" s="46">
        <v>39298</v>
      </c>
      <c r="F38" s="42" t="s">
        <v>37</v>
      </c>
      <c r="G38" s="42" t="s">
        <v>27</v>
      </c>
      <c r="H38" s="48" t="s">
        <v>134</v>
      </c>
      <c r="I38" s="43"/>
    </row>
    <row r="39" spans="3:9" ht="12.75">
      <c r="C39" s="41"/>
      <c r="D39" s="42"/>
      <c r="E39" s="46">
        <v>39326</v>
      </c>
      <c r="F39" s="42" t="s">
        <v>39</v>
      </c>
      <c r="G39" s="42" t="s">
        <v>91</v>
      </c>
      <c r="H39" s="48" t="s">
        <v>138</v>
      </c>
      <c r="I39" s="43"/>
    </row>
    <row r="40" spans="3:9" ht="12.75">
      <c r="C40" s="41"/>
      <c r="D40" s="42"/>
      <c r="E40" s="46">
        <v>39606</v>
      </c>
      <c r="F40" s="42" t="s">
        <v>140</v>
      </c>
      <c r="G40" s="42" t="s">
        <v>10</v>
      </c>
      <c r="H40" s="48" t="s">
        <v>142</v>
      </c>
      <c r="I40" s="43"/>
    </row>
    <row r="41" spans="3:9" ht="12.75">
      <c r="C41" s="41"/>
      <c r="D41" s="42"/>
      <c r="E41" s="46">
        <v>39690</v>
      </c>
      <c r="F41" s="42" t="s">
        <v>109</v>
      </c>
      <c r="G41" s="42" t="s">
        <v>6</v>
      </c>
      <c r="H41" s="48" t="s">
        <v>153</v>
      </c>
      <c r="I41" s="43"/>
    </row>
    <row r="42" spans="3:9" ht="12.75">
      <c r="C42" s="41"/>
      <c r="D42" s="42"/>
      <c r="E42" s="46">
        <v>40033</v>
      </c>
      <c r="F42" s="42" t="s">
        <v>25</v>
      </c>
      <c r="G42" s="42" t="s">
        <v>10</v>
      </c>
      <c r="H42" s="48" t="s">
        <v>187</v>
      </c>
      <c r="I42" s="43"/>
    </row>
    <row r="43" spans="3:9" ht="12.75">
      <c r="C43" s="41"/>
      <c r="D43" s="42"/>
      <c r="E43" s="46">
        <v>40061</v>
      </c>
      <c r="F43" s="42" t="s">
        <v>190</v>
      </c>
      <c r="G43" s="42" t="s">
        <v>112</v>
      </c>
      <c r="H43" s="48" t="s">
        <v>191</v>
      </c>
      <c r="I43" s="43"/>
    </row>
    <row r="44" spans="3:9" ht="12.75">
      <c r="C44" s="41"/>
      <c r="D44" s="42"/>
      <c r="E44" s="46">
        <v>40341</v>
      </c>
      <c r="F44" s="42" t="s">
        <v>190</v>
      </c>
      <c r="G44" s="42" t="s">
        <v>8</v>
      </c>
      <c r="H44" s="48" t="s">
        <v>208</v>
      </c>
      <c r="I44" s="43"/>
    </row>
    <row r="45" spans="3:9" ht="12.75">
      <c r="C45" s="41"/>
      <c r="D45" s="42"/>
      <c r="E45" s="46">
        <v>40348</v>
      </c>
      <c r="F45" s="42" t="s">
        <v>209</v>
      </c>
      <c r="G45" s="42" t="s">
        <v>6</v>
      </c>
      <c r="H45" s="48" t="s">
        <v>210</v>
      </c>
      <c r="I45" s="43"/>
    </row>
    <row r="46" spans="3:9" ht="12.75">
      <c r="C46" s="41"/>
      <c r="D46" s="42"/>
      <c r="E46" s="46">
        <v>40355</v>
      </c>
      <c r="F46" s="42" t="s">
        <v>197</v>
      </c>
      <c r="G46" s="42" t="s">
        <v>158</v>
      </c>
      <c r="H46" s="48" t="s">
        <v>211</v>
      </c>
      <c r="I46" s="43"/>
    </row>
    <row r="47" spans="3:9" ht="12.75">
      <c r="C47" s="41"/>
      <c r="D47" s="42"/>
      <c r="E47" s="46">
        <v>40369</v>
      </c>
      <c r="F47" s="53" t="s">
        <v>192</v>
      </c>
      <c r="G47" s="53" t="s">
        <v>27</v>
      </c>
      <c r="H47" s="58" t="s">
        <v>218</v>
      </c>
      <c r="I47" s="43"/>
    </row>
    <row r="48" spans="3:9" ht="4.5" customHeight="1">
      <c r="C48" s="41"/>
      <c r="D48" s="42"/>
      <c r="E48" s="46"/>
      <c r="F48" s="42"/>
      <c r="G48" s="42"/>
      <c r="H48" s="48"/>
      <c r="I48" s="43"/>
    </row>
    <row r="49" spans="3:9" ht="12.75">
      <c r="C49" s="41"/>
      <c r="D49" s="42" t="s">
        <v>119</v>
      </c>
      <c r="E49" s="46">
        <v>38878</v>
      </c>
      <c r="F49" s="42" t="s">
        <v>16</v>
      </c>
      <c r="G49" s="42" t="s">
        <v>27</v>
      </c>
      <c r="H49" s="48" t="s">
        <v>123</v>
      </c>
      <c r="I49" s="43"/>
    </row>
    <row r="50" spans="3:9" ht="12.75">
      <c r="C50" s="41"/>
      <c r="D50" s="42"/>
      <c r="E50" s="46">
        <v>38962</v>
      </c>
      <c r="F50" s="42" t="s">
        <v>30</v>
      </c>
      <c r="G50" s="42" t="s">
        <v>8</v>
      </c>
      <c r="H50" s="48" t="s">
        <v>128</v>
      </c>
      <c r="I50" s="43"/>
    </row>
    <row r="51" spans="3:9" ht="12.75">
      <c r="C51" s="41"/>
      <c r="D51" s="42"/>
      <c r="E51" s="46">
        <v>39235</v>
      </c>
      <c r="F51" s="42" t="s">
        <v>37</v>
      </c>
      <c r="G51" s="42" t="s">
        <v>27</v>
      </c>
      <c r="H51" s="48" t="s">
        <v>129</v>
      </c>
      <c r="I51" s="43"/>
    </row>
    <row r="52" spans="3:9" ht="12.75">
      <c r="C52" s="41"/>
      <c r="D52" s="42"/>
      <c r="E52" s="46">
        <v>39270</v>
      </c>
      <c r="F52" s="42" t="s">
        <v>40</v>
      </c>
      <c r="G52" s="42" t="s">
        <v>92</v>
      </c>
      <c r="H52" s="48" t="s">
        <v>137</v>
      </c>
      <c r="I52" s="43"/>
    </row>
    <row r="53" spans="3:9" ht="12.75">
      <c r="C53" s="41"/>
      <c r="D53" s="42"/>
      <c r="E53" s="46">
        <v>39291</v>
      </c>
      <c r="F53" s="42" t="s">
        <v>36</v>
      </c>
      <c r="G53" s="42" t="s">
        <v>27</v>
      </c>
      <c r="H53" s="48" t="s">
        <v>130</v>
      </c>
      <c r="I53" s="43"/>
    </row>
    <row r="54" spans="3:9" ht="12.75">
      <c r="C54" s="41"/>
      <c r="D54" s="42"/>
      <c r="E54" s="46">
        <v>39606</v>
      </c>
      <c r="F54" s="42" t="s">
        <v>140</v>
      </c>
      <c r="G54" s="42" t="s">
        <v>92</v>
      </c>
      <c r="H54" s="48" t="s">
        <v>141</v>
      </c>
      <c r="I54" s="43"/>
    </row>
    <row r="55" spans="3:9" ht="12.75">
      <c r="C55" s="41"/>
      <c r="D55" s="42"/>
      <c r="E55" s="46">
        <v>39634</v>
      </c>
      <c r="F55" s="42" t="s">
        <v>40</v>
      </c>
      <c r="G55" s="42" t="s">
        <v>27</v>
      </c>
      <c r="H55" s="48" t="s">
        <v>139</v>
      </c>
      <c r="I55" s="43"/>
    </row>
    <row r="56" spans="3:9" ht="12.75">
      <c r="C56" s="41"/>
      <c r="D56" s="42"/>
      <c r="E56" s="46">
        <v>39683</v>
      </c>
      <c r="F56" s="42" t="s">
        <v>108</v>
      </c>
      <c r="G56" s="42" t="s">
        <v>6</v>
      </c>
      <c r="H56" s="48" t="s">
        <v>152</v>
      </c>
      <c r="I56" s="43"/>
    </row>
    <row r="57" spans="3:9" ht="12.75">
      <c r="C57" s="41"/>
      <c r="D57" s="42"/>
      <c r="E57" s="46">
        <v>39963</v>
      </c>
      <c r="F57" s="42" t="s">
        <v>166</v>
      </c>
      <c r="G57" s="42" t="s">
        <v>27</v>
      </c>
      <c r="H57" s="48" t="s">
        <v>167</v>
      </c>
      <c r="I57" s="43"/>
    </row>
    <row r="58" spans="3:9" ht="12.75">
      <c r="C58" s="41"/>
      <c r="D58" s="42"/>
      <c r="E58" s="46">
        <v>40033</v>
      </c>
      <c r="F58" s="42" t="s">
        <v>25</v>
      </c>
      <c r="G58" s="42" t="s">
        <v>6</v>
      </c>
      <c r="H58" s="48" t="s">
        <v>188</v>
      </c>
      <c r="I58" s="43"/>
    </row>
    <row r="59" spans="3:9" ht="12.75">
      <c r="C59" s="41"/>
      <c r="D59" s="42"/>
      <c r="E59" s="46">
        <v>40383</v>
      </c>
      <c r="F59" s="42" t="s">
        <v>154</v>
      </c>
      <c r="G59" s="42" t="s">
        <v>27</v>
      </c>
      <c r="H59" s="48" t="s">
        <v>219</v>
      </c>
      <c r="I59" s="43"/>
    </row>
    <row r="60" spans="3:9" ht="12.75">
      <c r="C60" s="41"/>
      <c r="D60" s="42"/>
      <c r="E60" s="46">
        <v>40383</v>
      </c>
      <c r="F60" s="42" t="s">
        <v>154</v>
      </c>
      <c r="G60" s="42" t="s">
        <v>6</v>
      </c>
      <c r="H60" s="48" t="s">
        <v>220</v>
      </c>
      <c r="I60" s="43"/>
    </row>
    <row r="61" spans="3:9" ht="12.75">
      <c r="C61" s="41"/>
      <c r="D61" s="42"/>
      <c r="E61" s="46">
        <v>40390</v>
      </c>
      <c r="F61" s="42" t="s">
        <v>194</v>
      </c>
      <c r="G61" s="42" t="s">
        <v>27</v>
      </c>
      <c r="H61" s="48" t="s">
        <v>221</v>
      </c>
      <c r="I61" s="43"/>
    </row>
    <row r="62" spans="3:9" ht="12.75">
      <c r="C62" s="41"/>
      <c r="D62" s="42"/>
      <c r="E62" s="46">
        <v>40397</v>
      </c>
      <c r="F62" s="42" t="s">
        <v>195</v>
      </c>
      <c r="G62" s="42" t="s">
        <v>27</v>
      </c>
      <c r="H62" s="48" t="s">
        <v>222</v>
      </c>
      <c r="I62" s="43"/>
    </row>
    <row r="63" spans="3:9" ht="4.5" customHeight="1">
      <c r="C63" s="41"/>
      <c r="D63" s="42"/>
      <c r="E63" s="46"/>
      <c r="F63" s="42"/>
      <c r="G63" s="42"/>
      <c r="H63" s="48"/>
      <c r="I63" s="43"/>
    </row>
    <row r="64" spans="3:12" ht="12.75">
      <c r="C64" s="41"/>
      <c r="D64" s="42" t="s">
        <v>131</v>
      </c>
      <c r="E64" s="46">
        <v>39326</v>
      </c>
      <c r="F64" s="42" t="s">
        <v>39</v>
      </c>
      <c r="G64" s="42" t="s">
        <v>27</v>
      </c>
      <c r="H64" s="48" t="s">
        <v>132</v>
      </c>
      <c r="I64" s="43"/>
      <c r="L64" s="1" t="s">
        <v>147</v>
      </c>
    </row>
    <row r="65" spans="3:9" ht="12.75">
      <c r="C65" s="41"/>
      <c r="D65" s="42"/>
      <c r="E65" s="46">
        <v>39333</v>
      </c>
      <c r="F65" s="42" t="s">
        <v>40</v>
      </c>
      <c r="G65" s="42" t="s">
        <v>27</v>
      </c>
      <c r="H65" s="48" t="s">
        <v>133</v>
      </c>
      <c r="I65" s="43"/>
    </row>
    <row r="66" spans="3:9" ht="12.75">
      <c r="C66" s="41"/>
      <c r="D66" s="42"/>
      <c r="E66" s="46">
        <v>40040</v>
      </c>
      <c r="F66" s="42" t="s">
        <v>30</v>
      </c>
      <c r="G66" s="42" t="s">
        <v>8</v>
      </c>
      <c r="H66" s="48" t="s">
        <v>189</v>
      </c>
      <c r="I66" s="43"/>
    </row>
    <row r="67" spans="3:9" ht="12.75">
      <c r="C67" s="41"/>
      <c r="D67" s="42"/>
      <c r="E67" s="46">
        <v>40334</v>
      </c>
      <c r="F67" s="53" t="s">
        <v>195</v>
      </c>
      <c r="G67" s="59" t="s">
        <v>8</v>
      </c>
      <c r="H67" s="58" t="s">
        <v>205</v>
      </c>
      <c r="I67" s="43"/>
    </row>
    <row r="68" spans="3:9" ht="12.75">
      <c r="C68" s="41"/>
      <c r="D68" s="42"/>
      <c r="E68" s="46">
        <v>40362</v>
      </c>
      <c r="F68" s="53" t="s">
        <v>216</v>
      </c>
      <c r="G68" s="53" t="s">
        <v>8</v>
      </c>
      <c r="H68" s="58" t="s">
        <v>217</v>
      </c>
      <c r="I68" s="43"/>
    </row>
    <row r="69" spans="3:9" ht="4.5" customHeight="1">
      <c r="C69" s="41"/>
      <c r="D69" s="42"/>
      <c r="E69" s="46"/>
      <c r="F69" s="42"/>
      <c r="G69" s="42"/>
      <c r="H69" s="48"/>
      <c r="I69" s="43"/>
    </row>
    <row r="70" spans="3:9" ht="12.75">
      <c r="C70" s="41"/>
      <c r="D70" s="42" t="s">
        <v>149</v>
      </c>
      <c r="E70" s="46">
        <v>39662</v>
      </c>
      <c r="F70" s="42" t="s">
        <v>36</v>
      </c>
      <c r="G70" s="42" t="s">
        <v>27</v>
      </c>
      <c r="H70" s="48" t="s">
        <v>150</v>
      </c>
      <c r="I70" s="43"/>
    </row>
    <row r="71" spans="3:9" ht="4.5" customHeight="1">
      <c r="C71" s="41"/>
      <c r="D71" s="42"/>
      <c r="E71" s="46"/>
      <c r="F71" s="42"/>
      <c r="G71" s="42"/>
      <c r="H71" s="48"/>
      <c r="I71" s="43"/>
    </row>
    <row r="72" spans="3:9" ht="12.75">
      <c r="C72" s="41"/>
      <c r="D72" s="42" t="s">
        <v>145</v>
      </c>
      <c r="E72" s="46">
        <v>39641</v>
      </c>
      <c r="F72" s="42" t="s">
        <v>146</v>
      </c>
      <c r="G72" s="42" t="s">
        <v>6</v>
      </c>
      <c r="H72" s="48" t="s">
        <v>144</v>
      </c>
      <c r="I72" s="43"/>
    </row>
    <row r="73" spans="3:9" ht="12.75">
      <c r="C73" s="41"/>
      <c r="D73" s="42"/>
      <c r="E73" s="46">
        <v>39991</v>
      </c>
      <c r="F73" s="42" t="s">
        <v>155</v>
      </c>
      <c r="G73" s="42" t="s">
        <v>113</v>
      </c>
      <c r="H73" s="48" t="s">
        <v>178</v>
      </c>
      <c r="I73" s="43"/>
    </row>
    <row r="74" spans="3:9" ht="4.5" customHeight="1">
      <c r="C74" s="41"/>
      <c r="D74" s="42"/>
      <c r="E74" s="46"/>
      <c r="F74" s="42"/>
      <c r="G74" s="42"/>
      <c r="H74" s="48"/>
      <c r="I74" s="43"/>
    </row>
    <row r="75" spans="3:9" ht="12.75">
      <c r="C75" s="41"/>
      <c r="D75" s="42" t="s">
        <v>165</v>
      </c>
      <c r="E75" s="46">
        <v>39956</v>
      </c>
      <c r="F75" s="42" t="s">
        <v>154</v>
      </c>
      <c r="G75" s="42" t="s">
        <v>27</v>
      </c>
      <c r="H75" s="48" t="s">
        <v>164</v>
      </c>
      <c r="I75" s="43"/>
    </row>
    <row r="76" spans="3:9" ht="4.5" customHeight="1">
      <c r="C76" s="41"/>
      <c r="D76" s="42"/>
      <c r="E76" s="42"/>
      <c r="F76" s="42"/>
      <c r="G76" s="42"/>
      <c r="H76" s="47"/>
      <c r="I76" s="43"/>
    </row>
    <row r="77" spans="3:9" ht="12.75">
      <c r="C77" s="41"/>
      <c r="D77" s="44" t="s">
        <v>73</v>
      </c>
      <c r="E77" s="44" t="s">
        <v>11</v>
      </c>
      <c r="F77" s="44" t="s">
        <v>67</v>
      </c>
      <c r="G77" s="44" t="s">
        <v>48</v>
      </c>
      <c r="H77" s="45" t="s">
        <v>72</v>
      </c>
      <c r="I77" s="43"/>
    </row>
    <row r="78" spans="3:9" ht="12.75">
      <c r="C78" s="41"/>
      <c r="D78" s="42" t="s">
        <v>143</v>
      </c>
      <c r="E78" s="46">
        <v>39235</v>
      </c>
      <c r="F78" s="42" t="s">
        <v>37</v>
      </c>
      <c r="G78" s="42" t="s">
        <v>9</v>
      </c>
      <c r="H78" s="47">
        <v>3</v>
      </c>
      <c r="I78" s="43"/>
    </row>
    <row r="79" spans="3:9" ht="12.75">
      <c r="C79" s="41"/>
      <c r="D79" s="42"/>
      <c r="E79" s="46">
        <v>39326</v>
      </c>
      <c r="F79" s="42" t="s">
        <v>39</v>
      </c>
      <c r="G79" s="42" t="s">
        <v>9</v>
      </c>
      <c r="H79" s="47">
        <v>3</v>
      </c>
      <c r="I79" s="43"/>
    </row>
    <row r="80" spans="3:9" ht="12.75">
      <c r="C80" s="41"/>
      <c r="D80" s="42"/>
      <c r="E80" s="46">
        <v>39620</v>
      </c>
      <c r="F80" s="42" t="s">
        <v>108</v>
      </c>
      <c r="G80" s="42" t="s">
        <v>9</v>
      </c>
      <c r="H80" s="47">
        <v>3</v>
      </c>
      <c r="I80" s="43"/>
    </row>
    <row r="81" spans="3:9" ht="12.75">
      <c r="C81" s="41"/>
      <c r="D81" s="42"/>
      <c r="E81" s="46">
        <v>39942</v>
      </c>
      <c r="F81" s="42" t="s">
        <v>34</v>
      </c>
      <c r="G81" s="42" t="s">
        <v>9</v>
      </c>
      <c r="H81" s="47">
        <v>3</v>
      </c>
      <c r="I81" s="43"/>
    </row>
    <row r="82" spans="3:9" ht="4.5" customHeight="1">
      <c r="C82" s="41"/>
      <c r="D82" s="42"/>
      <c r="E82" s="46"/>
      <c r="F82" s="42"/>
      <c r="G82" s="42"/>
      <c r="H82" s="48"/>
      <c r="I82" s="43"/>
    </row>
    <row r="83" spans="3:9" ht="12.75">
      <c r="C83" s="41"/>
      <c r="D83" s="53" t="s">
        <v>206</v>
      </c>
      <c r="E83" s="46">
        <v>40313</v>
      </c>
      <c r="F83" s="59" t="s">
        <v>193</v>
      </c>
      <c r="G83" s="59" t="s">
        <v>160</v>
      </c>
      <c r="H83" s="47">
        <v>4</v>
      </c>
      <c r="I83" s="43"/>
    </row>
    <row r="84" spans="3:9" ht="4.5" customHeight="1">
      <c r="C84" s="41"/>
      <c r="D84" s="42"/>
      <c r="E84" s="46"/>
      <c r="F84" s="42"/>
      <c r="G84" s="42"/>
      <c r="H84" s="47"/>
      <c r="I84" s="43"/>
    </row>
    <row r="85" spans="3:9" ht="12.75">
      <c r="C85" s="41"/>
      <c r="D85" s="42" t="s">
        <v>74</v>
      </c>
      <c r="E85" s="46">
        <v>38906</v>
      </c>
      <c r="F85" s="42" t="s">
        <v>87</v>
      </c>
      <c r="G85" s="42" t="s">
        <v>9</v>
      </c>
      <c r="H85" s="47">
        <v>3</v>
      </c>
      <c r="I85" s="43"/>
    </row>
    <row r="86" spans="3:9" ht="4.5" customHeight="1">
      <c r="C86" s="41"/>
      <c r="D86" s="42"/>
      <c r="E86" s="42"/>
      <c r="F86" s="42"/>
      <c r="G86" s="42"/>
      <c r="H86" s="47"/>
      <c r="I86" s="43"/>
    </row>
    <row r="87" spans="3:9" ht="12.75">
      <c r="C87" s="41"/>
      <c r="D87" s="44" t="s">
        <v>75</v>
      </c>
      <c r="E87" s="44" t="s">
        <v>11</v>
      </c>
      <c r="F87" s="44" t="s">
        <v>67</v>
      </c>
      <c r="G87" s="44" t="s">
        <v>48</v>
      </c>
      <c r="H87" s="45" t="s">
        <v>72</v>
      </c>
      <c r="I87" s="43"/>
    </row>
    <row r="88" spans="3:9" ht="12.75">
      <c r="C88" s="41"/>
      <c r="D88" s="42" t="s">
        <v>183</v>
      </c>
      <c r="E88" s="46">
        <v>39963</v>
      </c>
      <c r="F88" s="42" t="s">
        <v>163</v>
      </c>
      <c r="G88" s="42" t="s">
        <v>106</v>
      </c>
      <c r="H88" s="47">
        <v>4</v>
      </c>
      <c r="I88" s="43"/>
    </row>
    <row r="89" spans="3:9" ht="12.75">
      <c r="C89" s="41"/>
      <c r="D89" s="42"/>
      <c r="E89" s="46">
        <v>40397</v>
      </c>
      <c r="F89" s="42" t="s">
        <v>195</v>
      </c>
      <c r="G89" s="42" t="s">
        <v>113</v>
      </c>
      <c r="H89" s="47">
        <v>4</v>
      </c>
      <c r="I89" s="43"/>
    </row>
    <row r="90" spans="3:9" ht="12.75">
      <c r="C90" s="41"/>
      <c r="D90" s="42"/>
      <c r="E90" s="46">
        <v>40425</v>
      </c>
      <c r="F90" s="42" t="s">
        <v>216</v>
      </c>
      <c r="G90" s="42" t="s">
        <v>111</v>
      </c>
      <c r="H90" s="47">
        <v>4</v>
      </c>
      <c r="I90" s="43"/>
    </row>
    <row r="91" spans="3:9" ht="12.75">
      <c r="C91" s="41"/>
      <c r="D91" s="42" t="s">
        <v>183</v>
      </c>
      <c r="E91" s="46">
        <v>39977</v>
      </c>
      <c r="F91" s="42" t="s">
        <v>87</v>
      </c>
      <c r="G91" s="42" t="s">
        <v>7</v>
      </c>
      <c r="H91" s="47">
        <v>3</v>
      </c>
      <c r="I91" s="43"/>
    </row>
    <row r="92" spans="3:9" ht="12.75">
      <c r="C92" s="41"/>
      <c r="D92" s="42"/>
      <c r="E92" s="46">
        <v>40390</v>
      </c>
      <c r="F92" s="59" t="s">
        <v>194</v>
      </c>
      <c r="G92" s="59" t="s">
        <v>224</v>
      </c>
      <c r="H92" s="47">
        <v>3</v>
      </c>
      <c r="I92" s="43"/>
    </row>
    <row r="93" spans="3:9" ht="13.5" thickBot="1">
      <c r="C93" s="50"/>
      <c r="D93" s="51"/>
      <c r="E93" s="51"/>
      <c r="F93" s="51"/>
      <c r="G93" s="51"/>
      <c r="H93" s="51"/>
      <c r="I93" s="52"/>
    </row>
    <row r="94" ht="13.5" thickTop="1"/>
  </sheetData>
  <sheetProtection/>
  <mergeCells count="1">
    <mergeCell ref="D4:G4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&amp; Jenny</dc:creator>
  <cp:keywords/>
  <dc:description/>
  <cp:lastModifiedBy>admin</cp:lastModifiedBy>
  <cp:lastPrinted>2011-09-08T14:38:17Z</cp:lastPrinted>
  <dcterms:created xsi:type="dcterms:W3CDTF">2007-08-11T20:58:00Z</dcterms:created>
  <dcterms:modified xsi:type="dcterms:W3CDTF">2011-09-18T07:25:38Z</dcterms:modified>
  <cp:category/>
  <cp:version/>
  <cp:contentType/>
  <cp:contentStatus/>
</cp:coreProperties>
</file>